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6" sheetId="1" r:id="rId1"/>
    <sheet name="P&amp;L" sheetId="2" r:id="rId2"/>
    <sheet name="BS " sheetId="3" r:id="rId3"/>
    <sheet name="Cashflow" sheetId="4" r:id="rId4"/>
    <sheet name="Equity" sheetId="5" r:id="rId5"/>
  </sheets>
  <definedNames>
    <definedName name="_xlnm.Print_Area" localSheetId="2">'BS '!$A$1:$E$69</definedName>
    <definedName name="_xlnm.Print_Area" localSheetId="3">'Cashflow'!$A$1:$J$84</definedName>
    <definedName name="_xlnm.Print_Area" localSheetId="4">'Equity'!$B$1:$Q$54</definedName>
    <definedName name="_xlnm.Print_Area" localSheetId="0">'Notes-pg 6'!$A$1:$J$343</definedName>
    <definedName name="_xlnm.Print_Area" localSheetId="1">'P&amp;L'!$1:$53</definedName>
    <definedName name="_xlnm.Print_Titles" localSheetId="0">'Notes-pg 6'!$2:$7</definedName>
  </definedNames>
  <calcPr fullCalcOnLoad="1"/>
</workbook>
</file>

<file path=xl/sharedStrings.xml><?xml version="1.0" encoding="utf-8"?>
<sst xmlns="http://schemas.openxmlformats.org/spreadsheetml/2006/main" count="440" uniqueCount="342">
  <si>
    <t>(The Condensed Unaudited Consolidated Income Statements should be read in conjunction with the Annual Financial Statements for the year ended 31 July 2007)</t>
  </si>
  <si>
    <t>(The Condensed Unaudited Consolidated Balance Sheets should be read in conjunction with the Annual Financial Statements for the year ended 31 July 2007)</t>
  </si>
  <si>
    <t>(The Condensed Unaudited Consolidated Cash Flow Statement should be read in conjunction with the Annual Financial Statements for the year ended 31 July 2007)</t>
  </si>
  <si>
    <t>(The Condensed Unaudited Consolidated Statement of Changes in Equity should be read in conjunction with the Annual Financial Statements for the year ended 31 July 2007)</t>
  </si>
  <si>
    <t>31.7.2007</t>
  </si>
  <si>
    <t>At 1 August 2006</t>
  </si>
  <si>
    <t>At 1 August 2007</t>
  </si>
  <si>
    <t>Murabahah Commercial Paper ("CP")</t>
  </si>
  <si>
    <t>Murabahah Medium Term Notes ("MTN")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</si>
  <si>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</si>
  <si>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</si>
  <si>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</si>
  <si>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</si>
  <si>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</si>
  <si>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</si>
  <si>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</si>
  <si>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</si>
  <si>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</si>
  <si>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</si>
  <si>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</si>
  <si>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</si>
  <si>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</si>
  <si>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</si>
  <si>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</si>
  <si>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</si>
  <si>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</si>
  <si>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</si>
  <si>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</si>
  <si>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</si>
  <si>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</si>
  <si>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</si>
  <si>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</si>
  <si>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</si>
  <si>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</si>
  <si>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</si>
  <si>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</si>
  <si>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</si>
  <si>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</si>
  <si>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</si>
  <si>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</si>
  <si>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</si>
  <si>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</si>
  <si>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</si>
  <si>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</si>
  <si>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</si>
  <si>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</si>
  <si>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</si>
  <si>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</si>
  <si>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</si>
  <si>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</si>
  <si>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</si>
  <si>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</si>
  <si>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</si>
  <si>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</si>
  <si>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</si>
  <si>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</si>
  <si>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</si>
  <si>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</si>
  <si>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</si>
  <si>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</si>
  <si>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</si>
  <si>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</si>
  <si>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</si>
  <si>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</si>
  <si>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</si>
  <si>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</si>
  <si>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</si>
  <si>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</si>
  <si>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</si>
  <si>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</si>
  <si>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</si>
  <si>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</si>
  <si>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</si>
  <si>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</si>
  <si>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</si>
  <si>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</si>
  <si>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</si>
  <si>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</si>
  <si>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</si>
  <si>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</si>
  <si>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</si>
  <si>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</si>
  <si>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</si>
  <si>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</si>
  <si>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</si>
  <si>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</si>
  <si>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</si>
  <si>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</si>
  <si>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</si>
  <si>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</si>
  <si>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</si>
  <si>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</si>
  <si>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</si>
  <si>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</si>
  <si>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</si>
  <si>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</si>
  <si>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</si>
  <si>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</si>
  <si>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</si>
  <si>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</si>
  <si>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</si>
  <si>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</si>
  <si>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</si>
  <si>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</si>
  <si>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</si>
  <si>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</si>
  <si>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</si>
  <si>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</si>
  <si>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</si>
  <si>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</si>
  <si>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</si>
  <si>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</si>
  <si>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</si>
  <si>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</si>
  <si>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</si>
  <si>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</si>
  <si>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</si>
  <si>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</si>
  <si>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</si>
  <si>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</si>
  <si>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</si>
  <si>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</si>
  <si>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</si>
  <si>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</si>
  <si>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</si>
  <si>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</si>
  <si>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</si>
  <si>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</si>
  <si>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Purchase of Machinery</t>
  </si>
  <si>
    <t>Working Capital</t>
  </si>
  <si>
    <t>Acquisition of 55% equity interest in PKJM</t>
  </si>
  <si>
    <t>Expansion</t>
  </si>
  <si>
    <t xml:space="preserve">    Gain on disposal of property, plant and equipment</t>
  </si>
  <si>
    <t xml:space="preserve">    Interest income</t>
  </si>
  <si>
    <t>Proceed from disposal of property, plant and equipment</t>
  </si>
  <si>
    <t>Interest received</t>
  </si>
  <si>
    <t>Repayment to lease creditors</t>
  </si>
  <si>
    <t>Operating Expenses</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</si>
  <si>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</si>
  <si>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</si>
  <si>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</si>
  <si>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</si>
  <si>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</si>
  <si>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</si>
  <si>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</si>
  <si>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</si>
  <si>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Issuance of Shares (Conversion of ICULS)</t>
  </si>
  <si>
    <t>Fixed deposit with licensed banks</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</si>
  <si>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</si>
  <si>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</si>
  <si>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</si>
  <si>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</si>
  <si>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</si>
  <si>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</si>
  <si>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</si>
  <si>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</si>
  <si>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</si>
  <si>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</si>
  <si>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</si>
  <si>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</si>
  <si>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</si>
  <si>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</si>
  <si>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</si>
  <si>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</si>
  <si>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</si>
  <si>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</si>
  <si>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</si>
  <si>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</si>
  <si>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</si>
  <si>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</si>
  <si>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</si>
  <si>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</si>
  <si>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</si>
  <si>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</si>
  <si>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</si>
  <si>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</si>
  <si>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</si>
  <si>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Term loans</t>
  </si>
  <si>
    <t>Ended</t>
  </si>
  <si>
    <t>Period</t>
  </si>
  <si>
    <t>Net profit after taxation for basic earnings per share (RM'000)</t>
  </si>
  <si>
    <t>Weighted average number of  ordinary 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</si>
  <si>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</si>
  <si>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</si>
  <si>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</si>
  <si>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</si>
  <si>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</si>
  <si>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</si>
  <si>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</si>
  <si>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</si>
  <si>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</si>
  <si>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</si>
  <si>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</si>
  <si>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</si>
  <si>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</si>
  <si>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</si>
  <si>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</si>
  <si>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</si>
  <si>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</si>
  <si>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</si>
  <si>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Repayment of term loan</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</si>
  <si>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</si>
  <si>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</si>
  <si>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</si>
  <si>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</si>
  <si>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</si>
  <si>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There were no unusual and extraordinary items in the current quarter under review.</t>
  </si>
  <si>
    <t>Deferred taxation</t>
  </si>
  <si>
    <t>Repayment to hire purchase creditors</t>
  </si>
  <si>
    <t>Dividend received</t>
  </si>
  <si>
    <t>(i) Status of utilization of proceeds raised from the Public Issue</t>
  </si>
  <si>
    <t>ordinary equity holders of parent (RM)</t>
  </si>
  <si>
    <t xml:space="preserve">Net assets per share attributable to </t>
  </si>
  <si>
    <t>(audited)</t>
  </si>
  <si>
    <t xml:space="preserve">    Dividend received</t>
  </si>
  <si>
    <t>Attributable to:--</t>
  </si>
  <si>
    <t xml:space="preserve">  Equity Holders of the Parent</t>
  </si>
  <si>
    <t xml:space="preserve">  Minority Interests</t>
  </si>
  <si>
    <t>Holders of</t>
  </si>
  <si>
    <t xml:space="preserve">Parent </t>
  </si>
  <si>
    <t>Company</t>
  </si>
  <si>
    <t>Interests</t>
  </si>
  <si>
    <t>Total</t>
  </si>
  <si>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</si>
  <si>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</si>
  <si>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Total to</t>
  </si>
  <si>
    <t xml:space="preserve">Minority </t>
  </si>
  <si>
    <t xml:space="preserve">Effect on the adoption of FRS 3 </t>
  </si>
  <si>
    <r>
      <t xml:space="preserve">Earnings per share attributable to          </t>
    </r>
    <r>
      <rPr>
        <i/>
        <sz val="11"/>
        <rFont val="Arial"/>
        <family val="2"/>
      </rPr>
      <t xml:space="preserve"> </t>
    </r>
  </si>
  <si>
    <t xml:space="preserve">  equity holders of the parent</t>
  </si>
  <si>
    <t>NET INCREASE IN CASH AND CASH EQUIVALENTS</t>
  </si>
  <si>
    <r>
      <t>T</t>
    </r>
    <r>
      <rPr>
        <sz val="10"/>
        <rFont val="Arial"/>
        <family val="2"/>
      </rPr>
      <t>here were no financial instruments with off balance sheet risk as at the date of this quarterly report and financial year to-date.</t>
    </r>
  </si>
  <si>
    <t>Note 1: Amount due to directors consists of directors' fee and directors' other emoluments.</t>
  </si>
  <si>
    <r>
      <t xml:space="preserve">No dividend was </t>
    </r>
    <r>
      <rPr>
        <sz val="10"/>
        <rFont val="Arial"/>
        <family val="2"/>
      </rPr>
      <t xml:space="preserve">paid </t>
    </r>
    <r>
      <rPr>
        <sz val="10"/>
        <rFont val="Arial"/>
        <family val="2"/>
      </rPr>
      <t>in the quarter under review.</t>
    </r>
  </si>
  <si>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7</t>
    </r>
    <r>
      <rPr>
        <sz val="10"/>
        <rFont val="Arial"/>
        <family val="2"/>
      </rPr>
      <t>.</t>
    </r>
  </si>
  <si>
    <r>
      <t>F</t>
    </r>
    <r>
      <rPr>
        <sz val="10"/>
        <rFont val="Arial"/>
        <family val="2"/>
      </rPr>
      <t>RS 117</t>
    </r>
  </si>
  <si>
    <t>Leases</t>
  </si>
  <si>
    <r>
      <t>F</t>
    </r>
    <r>
      <rPr>
        <sz val="10"/>
        <rFont val="Arial"/>
        <family val="2"/>
      </rPr>
      <t>RS 124</t>
    </r>
  </si>
  <si>
    <r>
      <t>R</t>
    </r>
    <r>
      <rPr>
        <sz val="10"/>
        <rFont val="Arial"/>
        <family val="2"/>
      </rPr>
      <t>elated Party Disclosures</t>
    </r>
  </si>
  <si>
    <r>
      <t>a</t>
    </r>
    <r>
      <rPr>
        <sz val="10"/>
        <rFont val="Arial"/>
        <family val="2"/>
      </rPr>
      <t>)</t>
    </r>
  </si>
  <si>
    <r>
      <t>b</t>
    </r>
    <r>
      <rPr>
        <sz val="10"/>
        <rFont val="Arial"/>
        <family val="2"/>
      </rPr>
      <t>)</t>
    </r>
  </si>
  <si>
    <t>EQUITY ATTRIBUTABLE TO EQUITY HOLDERS</t>
  </si>
  <si>
    <t>OF THE COMPANY</t>
  </si>
  <si>
    <t>(Restated)</t>
  </si>
  <si>
    <t/>
  </si>
  <si>
    <r>
      <t>F</t>
    </r>
    <r>
      <rPr>
        <sz val="10"/>
        <rFont val="Arial"/>
        <family val="2"/>
      </rPr>
      <t>RS 117 requires classification of leasehold land for own use to be classified as operating lease and where necessary, the minimum lease payments or the up-front payments made are allocated between the land and the building elements in proportion to the relative fair values for leasehold interests in the land element and building element of the lease at the inception of the lease.  The up-front payment represents prepaid lease payments and are amortised on a straight-line basis over the lease term.</t>
    </r>
  </si>
  <si>
    <r>
      <t>T</t>
    </r>
    <r>
      <rPr>
        <sz val="10"/>
        <rFont val="Arial"/>
        <family val="2"/>
      </rPr>
      <t>he reclassification of leasehold land as prepaid lease payments has been accounted for retrospectively and the comparatives in the balance sheet have been restated.</t>
    </r>
  </si>
  <si>
    <r>
      <t>P</t>
    </r>
    <r>
      <rPr>
        <sz val="10"/>
        <rFont val="Arial"/>
        <family val="2"/>
      </rPr>
      <t>repaid Lease Payments</t>
    </r>
  </si>
  <si>
    <t>At 31 July 2007</t>
  </si>
  <si>
    <t>As previously</t>
  </si>
  <si>
    <t>reported</t>
  </si>
  <si>
    <t>adoption of</t>
  </si>
  <si>
    <t>FRS 117</t>
  </si>
  <si>
    <t>(RM'000)</t>
  </si>
  <si>
    <t xml:space="preserve">As </t>
  </si>
  <si>
    <t>restated</t>
  </si>
  <si>
    <r>
      <t>F</t>
    </r>
    <r>
      <rPr>
        <sz val="10"/>
        <rFont val="Arial"/>
        <family val="2"/>
      </rPr>
      <t xml:space="preserve">RS 124 expands the definition of related party and adds new disclosure requirements. The adoption of FRS 124 will only impact the format and extent of disclosures presented in the financial statements.  </t>
    </r>
  </si>
  <si>
    <t>Prepaid Lease Payments</t>
  </si>
  <si>
    <r>
      <t>P</t>
    </r>
    <r>
      <rPr>
        <sz val="10"/>
        <rFont val="Arial"/>
        <family val="2"/>
      </rPr>
      <t>roperty, Plant and Equipment</t>
    </r>
  </si>
  <si>
    <t>Advance from Ultimate Holding Company</t>
  </si>
  <si>
    <r>
      <t xml:space="preserve">The effective tax rate for the current quarter was </t>
    </r>
    <r>
      <rPr>
        <sz val="10"/>
        <rFont val="Arial"/>
        <family val="2"/>
      </rPr>
      <t>higher</t>
    </r>
    <r>
      <rPr>
        <sz val="10"/>
        <rFont val="Arial"/>
        <family val="2"/>
      </rPr>
      <t xml:space="preserve"> than the statutory tax rate</t>
    </r>
    <r>
      <rPr>
        <sz val="10"/>
        <rFont val="Arial"/>
        <family val="2"/>
      </rPr>
      <t xml:space="preserve"> is principally due to certain expenses disallowed for tax purposes.</t>
    </r>
  </si>
  <si>
    <t>Loan raised</t>
  </si>
  <si>
    <t>Net cash used in operating activities</t>
  </si>
  <si>
    <t>Net cash generated from financing activities</t>
  </si>
  <si>
    <r>
      <t>c</t>
    </r>
    <r>
      <rPr>
        <sz val="10"/>
        <rFont val="Arial"/>
        <family val="2"/>
      </rPr>
      <t>)</t>
    </r>
  </si>
  <si>
    <r>
      <t>F</t>
    </r>
    <r>
      <rPr>
        <sz val="10"/>
        <rFont val="Arial"/>
        <family val="2"/>
      </rPr>
      <t>RS 6</t>
    </r>
  </si>
  <si>
    <r>
      <t xml:space="preserve">Exploration </t>
    </r>
    <r>
      <rPr>
        <sz val="10"/>
        <rFont val="Arial"/>
        <family val="2"/>
      </rPr>
      <t>for and Evaluation of Mineral Resources</t>
    </r>
  </si>
  <si>
    <r>
      <t>F</t>
    </r>
    <r>
      <rPr>
        <sz val="10"/>
        <rFont val="Arial"/>
        <family val="2"/>
      </rPr>
      <t>RS 6 is not relevant to the Group's operation.</t>
    </r>
  </si>
  <si>
    <r>
      <t>d</t>
    </r>
    <r>
      <rPr>
        <sz val="10"/>
        <rFont val="Arial"/>
        <family val="2"/>
      </rPr>
      <t>)</t>
    </r>
  </si>
  <si>
    <r>
      <t>F</t>
    </r>
    <r>
      <rPr>
        <sz val="10"/>
        <rFont val="Arial"/>
        <family val="2"/>
      </rPr>
      <t>RS 107</t>
    </r>
  </si>
  <si>
    <r>
      <t xml:space="preserve">Cash </t>
    </r>
    <r>
      <rPr>
        <sz val="10"/>
        <rFont val="Arial"/>
        <family val="2"/>
      </rPr>
      <t>Flow Statements</t>
    </r>
  </si>
  <si>
    <r>
      <t>e</t>
    </r>
    <r>
      <rPr>
        <sz val="10"/>
        <rFont val="Arial"/>
        <family val="2"/>
      </rPr>
      <t>)</t>
    </r>
  </si>
  <si>
    <r>
      <t>F</t>
    </r>
    <r>
      <rPr>
        <sz val="10"/>
        <rFont val="Arial"/>
        <family val="2"/>
      </rPr>
      <t>RS 111</t>
    </r>
  </si>
  <si>
    <r>
      <t>f</t>
    </r>
    <r>
      <rPr>
        <sz val="10"/>
        <rFont val="Arial"/>
        <family val="2"/>
      </rPr>
      <t>)</t>
    </r>
  </si>
  <si>
    <r>
      <t>F</t>
    </r>
    <r>
      <rPr>
        <sz val="10"/>
        <rFont val="Arial"/>
        <family val="2"/>
      </rPr>
      <t>RS 118</t>
    </r>
  </si>
  <si>
    <r>
      <t>F</t>
    </r>
    <r>
      <rPr>
        <sz val="10"/>
        <rFont val="Arial"/>
        <family val="2"/>
      </rPr>
      <t>RS 112</t>
    </r>
  </si>
  <si>
    <r>
      <t xml:space="preserve">Income </t>
    </r>
    <r>
      <rPr>
        <sz val="10"/>
        <rFont val="Arial"/>
        <family val="2"/>
      </rPr>
      <t>Taxes</t>
    </r>
  </si>
  <si>
    <r>
      <t>g</t>
    </r>
    <r>
      <rPr>
        <sz val="10"/>
        <rFont val="Arial"/>
        <family val="2"/>
      </rPr>
      <t>)</t>
    </r>
  </si>
  <si>
    <t>Revenue</t>
  </si>
  <si>
    <r>
      <t>h</t>
    </r>
    <r>
      <rPr>
        <sz val="10"/>
        <rFont val="Arial"/>
        <family val="2"/>
      </rPr>
      <t>)</t>
    </r>
  </si>
  <si>
    <r>
      <t>F</t>
    </r>
    <r>
      <rPr>
        <sz val="10"/>
        <rFont val="Arial"/>
        <family val="2"/>
      </rPr>
      <t>RS 120</t>
    </r>
  </si>
  <si>
    <r>
      <t>i</t>
    </r>
    <r>
      <rPr>
        <sz val="10"/>
        <rFont val="Arial"/>
        <family val="2"/>
      </rPr>
      <t>)</t>
    </r>
  </si>
  <si>
    <r>
      <t>F</t>
    </r>
    <r>
      <rPr>
        <sz val="10"/>
        <rFont val="Arial"/>
        <family val="2"/>
      </rPr>
      <t>RS 134</t>
    </r>
  </si>
  <si>
    <r>
      <t xml:space="preserve">Interim </t>
    </r>
    <r>
      <rPr>
        <sz val="10"/>
        <rFont val="Arial"/>
        <family val="2"/>
      </rPr>
      <t>Financial Reporting</t>
    </r>
  </si>
  <si>
    <r>
      <t>j</t>
    </r>
    <r>
      <rPr>
        <sz val="10"/>
        <rFont val="Arial"/>
        <family val="2"/>
      </rPr>
      <t>)</t>
    </r>
  </si>
  <si>
    <r>
      <t>F</t>
    </r>
    <r>
      <rPr>
        <sz val="10"/>
        <rFont val="Arial"/>
        <family val="2"/>
      </rPr>
      <t>RS 137</t>
    </r>
  </si>
  <si>
    <r>
      <t>Provisions,</t>
    </r>
    <r>
      <rPr>
        <sz val="10"/>
        <rFont val="Arial"/>
        <family val="2"/>
      </rPr>
      <t xml:space="preserve"> Contingent Liabilities and Contingent Assets</t>
    </r>
  </si>
  <si>
    <r>
      <t>T</t>
    </r>
    <r>
      <rPr>
        <sz val="10"/>
        <rFont val="Arial"/>
        <family val="2"/>
      </rPr>
      <t>he above new and revised FRSs will not have any impact on the financial statements.</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</si>
  <si>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2007 except for the adoption of the following new and revised FRSs that are effective for the current financial year ending 31 July 2008:-</t>
    </r>
  </si>
  <si>
    <r>
      <t>A</t>
    </r>
    <r>
      <rPr>
        <sz val="10"/>
        <rFont val="Arial"/>
        <family val="2"/>
      </rPr>
      <t>dvance from Ultimate Holding Company</t>
    </r>
  </si>
  <si>
    <t>Net cash used in operations</t>
  </si>
  <si>
    <t>Advance from Ultimate Holding Company</t>
  </si>
  <si>
    <r>
      <t>T</t>
    </r>
    <r>
      <rPr>
        <sz val="10"/>
        <rFont val="Arial"/>
        <family val="2"/>
      </rPr>
      <t>he effect on the comparatives to the Group on adoption of FRS 117 are as follows:</t>
    </r>
  </si>
  <si>
    <t>Effect of</t>
  </si>
  <si>
    <r>
      <t xml:space="preserve">Accounting </t>
    </r>
    <r>
      <rPr>
        <sz val="10"/>
        <rFont val="Arial"/>
        <family val="2"/>
      </rPr>
      <t>for Government Grants and Disclosure of Government Assistance</t>
    </r>
  </si>
  <si>
    <r>
      <t xml:space="preserve">Construction </t>
    </r>
    <r>
      <rPr>
        <sz val="10"/>
        <rFont val="Arial"/>
        <family val="2"/>
      </rPr>
      <t>Contracts</t>
    </r>
  </si>
  <si>
    <t xml:space="preserve">(ii) Proposed Bonus Issue; Proposed Share Split; Proposed Amendments to the Memorandum and Articles of  </t>
  </si>
  <si>
    <t xml:space="preserve">     Association; and Proposed Private Placement </t>
  </si>
  <si>
    <r>
      <t>(</t>
    </r>
    <r>
      <rPr>
        <sz val="10"/>
        <rFont val="Arial"/>
        <family val="2"/>
      </rPr>
      <t>ii) Proposed share split involving subdivision of every one (1) existing Poh Kong Share held after the Proposed Bonus Issue into two (2) new ordinary shares of RM0.50 each in Poh Kong ("</t>
    </r>
    <r>
      <rPr>
        <b/>
        <sz val="10"/>
        <rFont val="Arial"/>
        <family val="2"/>
      </rPr>
      <t>Subdivided Poh Kong Shares</t>
    </r>
    <r>
      <rPr>
        <sz val="10"/>
        <rFont val="Arial"/>
        <family val="2"/>
      </rPr>
      <t>"</t>
    </r>
    <r>
      <rPr>
        <sz val="10"/>
        <rFont val="Arial"/>
        <family val="2"/>
      </rPr>
      <t>) ("</t>
    </r>
    <r>
      <rPr>
        <b/>
        <sz val="10"/>
        <rFont val="Arial"/>
        <family val="2"/>
      </rPr>
      <t>Proposed Share Split</t>
    </r>
    <r>
      <rPr>
        <sz val="10"/>
        <rFont val="Arial"/>
        <family val="2"/>
      </rPr>
      <t>");</t>
    </r>
  </si>
  <si>
    <r>
      <t>(</t>
    </r>
    <r>
      <rPr>
        <sz val="10"/>
        <rFont val="Arial"/>
        <family val="2"/>
      </rPr>
      <t>i) Proposed bonus issue of 87,932,518 new ordinary shares of RM1.00 each in Poh Kong ("</t>
    </r>
    <r>
      <rPr>
        <b/>
        <sz val="10"/>
        <rFont val="Arial"/>
        <family val="2"/>
      </rPr>
      <t>Bonus Shares</t>
    </r>
    <r>
      <rPr>
        <sz val="10"/>
        <rFont val="Arial"/>
        <family val="2"/>
      </rPr>
      <t>"), to be credited as fully paid-up on the basis of three (3) new Bonus Shares for every four (4) existing ordinary shares of RM1.00 each in Poh Kong ("</t>
    </r>
    <r>
      <rPr>
        <b/>
        <sz val="10"/>
        <rFont val="Arial"/>
        <family val="2"/>
      </rPr>
      <t xml:space="preserve">Poh Kong Shares") </t>
    </r>
    <r>
      <rPr>
        <sz val="10"/>
        <rFont val="Arial"/>
        <family val="2"/>
      </rPr>
      <t>h</t>
    </r>
    <r>
      <rPr>
        <sz val="10"/>
        <rFont val="Arial"/>
        <family val="2"/>
      </rPr>
      <t>eld on an entitlement date to be determined and announced later ("</t>
    </r>
    <r>
      <rPr>
        <b/>
        <sz val="10"/>
        <rFont val="Arial"/>
        <family val="2"/>
      </rPr>
      <t>Proposed Bonus Issue</t>
    </r>
    <r>
      <rPr>
        <sz val="10"/>
        <rFont val="Arial"/>
        <family val="2"/>
      </rPr>
      <t>"</t>
    </r>
    <r>
      <rPr>
        <sz val="10"/>
        <rFont val="Arial"/>
        <family val="2"/>
      </rPr>
      <t xml:space="preserve">); </t>
    </r>
  </si>
  <si>
    <r>
      <t>T</t>
    </r>
    <r>
      <rPr>
        <sz val="10"/>
        <rFont val="Arial"/>
        <family val="2"/>
      </rPr>
      <t>he Board of Directors expects the performance of the Group for the financial year ending 31 July 200</t>
    </r>
    <r>
      <rPr>
        <sz val="10"/>
        <rFont val="Arial"/>
        <family val="2"/>
      </rPr>
      <t>8</t>
    </r>
    <r>
      <rPr>
        <sz val="10"/>
        <rFont val="Arial"/>
        <family val="2"/>
      </rPr>
      <t xml:space="preserve"> to be satisfactory</t>
    </r>
    <r>
      <rPr>
        <sz val="10"/>
        <rFont val="Arial"/>
        <family val="2"/>
      </rPr>
      <t xml:space="preserve"> and is positive in achieving our internal forecast of RM450 million in revenue for financial year ending 31 July 2008 as previously announced. </t>
    </r>
  </si>
  <si>
    <r>
      <t>O</t>
    </r>
    <r>
      <rPr>
        <sz val="10"/>
        <rFont val="Arial"/>
        <family val="2"/>
      </rPr>
      <t>n 10 December 2007, on behalf of the Board of Directors of the Company, MIMB Investment Bank Berhad (formerly known as Malaysia International Merchant Bankers Berhad) announced that the Company is proposing to implement the following proposals:</t>
    </r>
  </si>
  <si>
    <r>
      <t>(</t>
    </r>
    <r>
      <rPr>
        <sz val="10"/>
        <rFont val="Arial"/>
        <family val="2"/>
      </rPr>
      <t>iii) Proposed amendments to the memorandum and articles of association</t>
    </r>
    <r>
      <rPr>
        <sz val="10"/>
        <rFont val="Arial"/>
        <family val="2"/>
      </rPr>
      <t xml:space="preserve"> of Poh Kong </t>
    </r>
    <r>
      <rPr>
        <sz val="10"/>
        <rFont val="Arial"/>
        <family val="2"/>
      </rPr>
      <t>; and</t>
    </r>
  </si>
  <si>
    <r>
      <t>(</t>
    </r>
    <r>
      <rPr>
        <sz val="10"/>
        <rFont val="Arial"/>
        <family val="2"/>
      </rPr>
      <t>iv) Proposed private placement of up to 41,035,000 new Subdivided Poh Kong Shares representing approximately 10% of the enlarged issued and paid-up share capital of Poh Kong after the implementation of the Proposed Bonus Issue and Proposed Share Split.</t>
    </r>
  </si>
  <si>
    <t>QUARTERLY REPORT FOR THE SECOND QUARTER ENDED 31 JANUARY 2008</t>
  </si>
  <si>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t>
    </r>
    <r>
      <rPr>
        <sz val="10"/>
        <rFont val="Arial"/>
        <family val="2"/>
      </rPr>
      <t>1 January 2008</t>
    </r>
    <r>
      <rPr>
        <sz val="10"/>
        <rFont val="Arial"/>
        <family val="2"/>
      </rPr>
      <t>,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</si>
  <si>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r>
      <t xml:space="preserve">Comparison with Preceding Quarter's Results </t>
    </r>
    <r>
      <rPr>
        <sz val="10"/>
        <rFont val="Arial"/>
        <family val="2"/>
      </rPr>
      <t>(</t>
    </r>
    <r>
      <rPr>
        <sz val="10"/>
        <rFont val="Arial"/>
        <family val="2"/>
      </rPr>
      <t xml:space="preserve">2nd </t>
    </r>
    <r>
      <rPr>
        <sz val="10"/>
        <rFont val="Arial"/>
        <family val="2"/>
      </rPr>
      <t>Quarter FYE 200</t>
    </r>
    <r>
      <rPr>
        <sz val="10"/>
        <rFont val="Arial"/>
        <family val="2"/>
      </rPr>
      <t>8</t>
    </r>
    <r>
      <rPr>
        <sz val="10"/>
        <rFont val="Arial"/>
        <family val="2"/>
      </rPr>
      <t xml:space="preserve"> vs </t>
    </r>
    <r>
      <rPr>
        <sz val="10"/>
        <rFont val="Arial"/>
        <family val="2"/>
      </rPr>
      <t>1st</t>
    </r>
    <r>
      <rPr>
        <sz val="10"/>
        <rFont val="Arial"/>
        <family val="2"/>
      </rPr>
      <t xml:space="preserve"> Quarter FYE 200</t>
    </r>
    <r>
      <rPr>
        <sz val="10"/>
        <rFont val="Arial"/>
        <family val="2"/>
      </rPr>
      <t>8</t>
    </r>
    <r>
      <rPr>
        <sz val="10"/>
        <rFont val="Arial"/>
        <family val="2"/>
      </rPr>
      <t>)</t>
    </r>
  </si>
  <si>
    <t>Q2FYE2008</t>
  </si>
  <si>
    <t>Q1FYE2008</t>
  </si>
  <si>
    <t>31.1.2008</t>
  </si>
  <si>
    <r>
      <t>3</t>
    </r>
    <r>
      <rPr>
        <sz val="10"/>
        <rFont val="Arial"/>
        <family val="2"/>
      </rPr>
      <t>1</t>
    </r>
    <r>
      <rPr>
        <sz val="10"/>
        <rFont val="Arial"/>
        <family val="2"/>
      </rPr>
      <t>.</t>
    </r>
    <r>
      <rPr>
        <sz val="10"/>
        <rFont val="Arial"/>
        <family val="2"/>
      </rPr>
      <t>1</t>
    </r>
    <r>
      <rPr>
        <sz val="10"/>
        <rFont val="Arial"/>
        <family val="2"/>
      </rPr>
      <t>.200</t>
    </r>
    <r>
      <rPr>
        <sz val="10"/>
        <rFont val="Arial"/>
        <family val="2"/>
      </rPr>
      <t>7</t>
    </r>
  </si>
  <si>
    <r>
      <t>As at 3</t>
    </r>
    <r>
      <rPr>
        <sz val="10"/>
        <rFont val="Arial"/>
        <family val="2"/>
      </rPr>
      <t xml:space="preserve">1 January </t>
    </r>
    <r>
      <rPr>
        <sz val="10"/>
        <rFont val="Arial"/>
        <family val="2"/>
      </rPr>
      <t>200</t>
    </r>
    <r>
      <rPr>
        <sz val="10"/>
        <rFont val="Arial"/>
        <family val="2"/>
      </rPr>
      <t>8</t>
    </r>
    <r>
      <rPr>
        <sz val="10"/>
        <rFont val="Arial"/>
        <family val="2"/>
      </rPr>
      <t>, the status of the utilization of proceeds raised from the Public Issue pursuant to the listing of the Company on Main Board of Bursa Malaysia Securities Berhad amounting to RM 31.328 million as follows:-</t>
    </r>
  </si>
  <si>
    <t>27 March 2008</t>
  </si>
  <si>
    <t>31.1.2008</t>
  </si>
  <si>
    <t>31.1.2007</t>
  </si>
  <si>
    <t xml:space="preserve">    Property, plant and equipment written off</t>
  </si>
  <si>
    <t xml:space="preserve">    Inventory loss</t>
  </si>
  <si>
    <t>Acquisition of additional interest of investment</t>
  </si>
  <si>
    <t>At 31 January 2007</t>
  </si>
  <si>
    <t>At 31 January 2008</t>
  </si>
  <si>
    <t>Dividends</t>
  </si>
  <si>
    <r>
      <t>The Group's borrowings (all denominated in Malaysian Currency) as at 3</t>
    </r>
    <r>
      <rPr>
        <sz val="10"/>
        <rFont val="Arial"/>
        <family val="2"/>
      </rPr>
      <t>1 January 2008</t>
    </r>
    <r>
      <rPr>
        <sz val="10"/>
        <rFont val="Arial"/>
        <family val="2"/>
      </rPr>
      <t xml:space="preserve"> are as follows:-</t>
    </r>
  </si>
  <si>
    <r>
      <t>P</t>
    </r>
    <r>
      <rPr>
        <sz val="10"/>
        <rFont val="Arial"/>
        <family val="2"/>
      </rPr>
      <t xml:space="preserve">ursuant to the Bonus Issue, 87,932,518 new ordinary shares of RM1.00 each have been issued. Simultaneously, the enlarged issued and paid-up share capital after the Bonus Issue comprising of 205,175,876 ordinary shares of RM1.00 each have been subdivided into 410,351,752 ordinary shares of RM0.50 each. The Bonus Issue and Share Split have been completed on 21 February 2008.   </t>
    </r>
  </si>
  <si>
    <r>
      <t>S</t>
    </r>
    <r>
      <rPr>
        <sz val="10"/>
        <rFont val="Arial"/>
        <family val="2"/>
      </rPr>
      <t>ave as disclosed, t</t>
    </r>
    <r>
      <rPr>
        <sz val="10"/>
        <rFont val="Arial"/>
        <family val="2"/>
      </rPr>
      <t>here were no issuance and repayment of debt and equity securities, share buy-back, share cancellations, shares held as treasury shares and resale of treasury shares for the current financial year to-date.</t>
    </r>
  </si>
  <si>
    <r>
      <t>T</t>
    </r>
    <r>
      <rPr>
        <sz val="10"/>
        <rFont val="Arial"/>
        <family val="2"/>
      </rPr>
      <t>he Bonus Issue and Share Split have been completed upon listing of all the Poh Kong Shares (issued pursuant to the Bonus Issue and Share Split) on the Main Board of Bursa Malaysia Securities Berhad on 21 February 2008. The Amendments to Memorandum and Articles of Association were also effected on 15 January 2008.</t>
    </r>
  </si>
  <si>
    <t xml:space="preserve">Revaluation </t>
  </si>
  <si>
    <t>Revaluation surplus</t>
  </si>
  <si>
    <t>Dividend payable</t>
  </si>
  <si>
    <t>REVALUATION RESERVE</t>
  </si>
  <si>
    <t xml:space="preserve">    Reversal of an impairment loss</t>
  </si>
  <si>
    <t>Valuations of Property, Plant and Equipment</t>
  </si>
  <si>
    <r>
      <t>S</t>
    </r>
    <r>
      <rPr>
        <sz val="10"/>
        <rFont val="Arial"/>
        <family val="2"/>
      </rPr>
      <t>ave as disclosed, the valuation of property, plant and equipment and investment property have been brought forward without amendment from previous Annual Financial Statements.</t>
    </r>
  </si>
  <si>
    <r>
      <t>T</t>
    </r>
    <r>
      <rPr>
        <sz val="10"/>
        <rFont val="Arial"/>
        <family val="2"/>
      </rPr>
      <t xml:space="preserve">he Company obtained shareholders' approval at the Fifth Annual General Meeting on 15 January 2008 to declare a first and final single tier exempt dividend of 4.44 sen per ordinary share in respect of the financial year ended 31 July 2007 (2006: 6 sen per ordinary share less 27% income tax) and was paid on 18 February 2008 to Depositors registered in the Record of Depositors at the close of business on 29 January 2008. The total shareholdings at 29 January 2008 were 117,243,358 ordinary shares and the net dividend paid amounted to RM5,205,605. </t>
    </r>
  </si>
  <si>
    <r>
      <t>O</t>
    </r>
    <r>
      <rPr>
        <sz val="10"/>
        <rFont val="Arial"/>
        <family val="2"/>
      </rPr>
      <t xml:space="preserve">n 3 December 2007, the Company signed an exclusive Distribution and Marketing Agreement with Schoeffel GmbH whereby the Company is appointed as sole exclusive  distributor for the sale/re-sale, marketing and after service of cultured pearls and pearl jewellery bearing Marks "Schoeffel" which are manufactured by or for Schoeffel (including supplies and parts thereof) in Malaysia, Singapore, Indonesia, Thailand, Brunei and Vietnam. </t>
    </r>
  </si>
  <si>
    <r>
      <t>Save as disclosed, t</t>
    </r>
    <r>
      <rPr>
        <sz val="10"/>
        <rFont val="Arial"/>
        <family val="2"/>
      </rPr>
      <t>here w</t>
    </r>
    <r>
      <rPr>
        <sz val="10"/>
        <rFont val="Arial"/>
        <family val="2"/>
      </rPr>
      <t>as</t>
    </r>
    <r>
      <rPr>
        <sz val="10"/>
        <rFont val="Arial"/>
        <family val="2"/>
      </rPr>
      <t xml:space="preserve"> no subsequent material event as at the date of this quarterly report.</t>
    </r>
  </si>
  <si>
    <t>The Group benefited from the festive season in the quarter under review.</t>
  </si>
  <si>
    <r>
      <t xml:space="preserve">The Group's revenue for the </t>
    </r>
    <r>
      <rPr>
        <sz val="10"/>
        <rFont val="Arial"/>
        <family val="2"/>
      </rPr>
      <t xml:space="preserve">second </t>
    </r>
    <r>
      <rPr>
        <sz val="10"/>
        <rFont val="Arial"/>
        <family val="2"/>
      </rPr>
      <t>quarter under review was higher at RM</t>
    </r>
    <r>
      <rPr>
        <sz val="10"/>
        <rFont val="Arial"/>
        <family val="2"/>
      </rPr>
      <t>126.309</t>
    </r>
    <r>
      <rPr>
        <sz val="10"/>
        <rFont val="Arial"/>
        <family val="2"/>
      </rPr>
      <t xml:space="preserve"> million as compared to the revenue in the corresponding quarter last year of RM</t>
    </r>
    <r>
      <rPr>
        <sz val="10"/>
        <rFont val="Arial"/>
        <family val="2"/>
      </rPr>
      <t>101.868</t>
    </r>
    <r>
      <rPr>
        <sz val="10"/>
        <rFont val="Arial"/>
        <family val="2"/>
      </rPr>
      <t xml:space="preserve"> million; an increase of RM</t>
    </r>
    <r>
      <rPr>
        <sz val="10"/>
        <rFont val="Arial"/>
        <family val="2"/>
      </rPr>
      <t>24.441</t>
    </r>
    <r>
      <rPr>
        <sz val="10"/>
        <rFont val="Arial"/>
        <family val="2"/>
      </rPr>
      <t xml:space="preserve"> million. </t>
    </r>
    <r>
      <rPr>
        <sz val="10"/>
        <rFont val="Arial"/>
        <family val="2"/>
      </rPr>
      <t xml:space="preserve">The increase in revenue was attributed to revenue contributions from the new outlets and existing stores.  </t>
    </r>
    <r>
      <rPr>
        <sz val="10"/>
        <rFont val="Arial"/>
        <family val="2"/>
      </rPr>
      <t>The Group's profit before tax in the current quarter at RM</t>
    </r>
    <r>
      <rPr>
        <sz val="10"/>
        <rFont val="Arial"/>
        <family val="2"/>
      </rPr>
      <t>7.959</t>
    </r>
    <r>
      <rPr>
        <sz val="10"/>
        <rFont val="Arial"/>
        <family val="2"/>
      </rPr>
      <t xml:space="preserve"> million was </t>
    </r>
    <r>
      <rPr>
        <sz val="10"/>
        <rFont val="Arial"/>
        <family val="2"/>
      </rPr>
      <t>higher</t>
    </r>
    <r>
      <rPr>
        <sz val="10"/>
        <rFont val="Arial"/>
        <family val="2"/>
      </rPr>
      <t xml:space="preserve"> as compared to the profit before tax of RM</t>
    </r>
    <r>
      <rPr>
        <sz val="10"/>
        <rFont val="Arial"/>
        <family val="2"/>
      </rPr>
      <t>3.926</t>
    </r>
    <r>
      <rPr>
        <sz val="10"/>
        <rFont val="Arial"/>
        <family val="2"/>
      </rPr>
      <t xml:space="preserve"> million in the corresponding quarter last year; a</t>
    </r>
    <r>
      <rPr>
        <sz val="10"/>
        <rFont val="Arial"/>
        <family val="2"/>
      </rPr>
      <t>n</t>
    </r>
    <r>
      <rPr>
        <sz val="10"/>
        <rFont val="Arial"/>
        <family val="2"/>
      </rPr>
      <t xml:space="preserve"> </t>
    </r>
    <r>
      <rPr>
        <sz val="10"/>
        <rFont val="Arial"/>
        <family val="2"/>
      </rPr>
      <t>increase</t>
    </r>
    <r>
      <rPr>
        <sz val="10"/>
        <rFont val="Arial"/>
        <family val="2"/>
      </rPr>
      <t xml:space="preserve"> of RM</t>
    </r>
    <r>
      <rPr>
        <sz val="10"/>
        <rFont val="Arial"/>
        <family val="2"/>
      </rPr>
      <t>4.033</t>
    </r>
    <r>
      <rPr>
        <sz val="10"/>
        <rFont val="Arial"/>
        <family val="2"/>
      </rPr>
      <t xml:space="preserve"> million. The </t>
    </r>
    <r>
      <rPr>
        <sz val="10"/>
        <rFont val="Arial"/>
        <family val="2"/>
      </rPr>
      <t>in</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attributable to an increase in demand of jewellery during the festive season.</t>
    </r>
  </si>
  <si>
    <t>The Securities Commission ("SC") had approved the Proposed Private Placement on 25 March 2008 and the approval is subject to the following conditions:-</t>
  </si>
  <si>
    <t>(a) MIMB / Poh Kong to fully comply with the standard conditions as paragraph 6.07 of the Guidelines on the Offering of Equity and Equity-Linked Securities ("Equity Guidelines") and all relevant requirements of the Equity Guidelines;</t>
  </si>
  <si>
    <t>(b) At least 30% of the Placement Shares must be placed out to the Bumiputera investors; and</t>
  </si>
  <si>
    <t>(c) MIMB / Poh Kong to inform the SC upon completion of the Proposed Private Placement.</t>
  </si>
  <si>
    <t>For the purpose of financing, based on the valuation report prepared by a registered independent professional valuer, PPC International Sdn Bhd, the fair value of the agricultural land with a double-storey detached house of Poh Kong Jewellery Manufacturer Sdn Bhd, a wholly owned subsidiary company, is RM1,500,000. The carrying amount of the property as at 16 January 2008 was RM341,571. The revaluation surplus was incorporated in the financial statements for the financial year ending 31 July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</si>
</sst>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0_-;\-* #,##0.00_-;_-* &quot;-&quot;??_-;_-@_-"/>
    <numFmt numFmtId="191" formatCode="_-&quot;£&quot;* #,##0_-;\-&quot;£&quot;* #,##0_-;_-&quot;£&quot;* &quot;-&quot;_-;_-@_-"/>
    <numFmt numFmtId="192" formatCode="_-&quot;£&quot;* #,##0.00_-;\-&quot;£&quot;* #,##0.00_-;_-&quot;£&quot;* &quot;-&quot;??_-;_-@_-"/>
    <numFmt numFmtId="193" formatCode="_-* #,##0_-;\-* #,##0_-;_-* &quot;-&quot;??_-;_-@_-"/>
    <numFmt numFmtId="194" formatCode="00000"/>
    <numFmt numFmtId="195" formatCode="_(* #,##0_);_(* \(#,##0\);_(* &quot;-&quot;??_);_(@_)"/>
    <numFmt numFmtId="196" formatCode="#,##0.00000"/>
    <numFmt numFmtId="197" formatCode="#,##0.000000"/>
    <numFmt numFmtId="198" formatCode="_-* #,##0.0_-;\-* #,##0.0_-;_-* &quot;-&quot;??_-;_-@_-"/>
    <numFmt numFmtId="199" formatCode="_ * #,##0_ ;_ * \-#,##0_ ;_ * &quot;-&quot;??_ ;_ @_ "/>
    <numFmt numFmtId="200" formatCode="0.00_);\(0.00\)"/>
    <numFmt numFmtId="201" formatCode="_-* #,##0.00000_-;\-* #,##0.00000_-;_-* &quot;-&quot;??_-;_-@_-"/>
    <numFmt numFmtId="202" formatCode="#,##0.000_);[Red]\(#,##0.000\)"/>
    <numFmt numFmtId="203" formatCode="_(* #,##0.000_);_(* \(#,##0.000\);_(* &quot;-&quot;??_);_(@_)"/>
    <numFmt numFmtId="204" formatCode="0_);\(0\)"/>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_(* #,##0.0000000000_);_(* \(#,##0.0000000000\);_(* &quot;-&quot;??_);_(@_)"/>
    <numFmt numFmtId="212" formatCode="_(* #,##0.000000000000_);_(* \(#,##0.000000000000\);_(* &quot;-&quot;??_);_(@_)"/>
    <numFmt numFmtId="213" formatCode="_(* #,##0.00000000000000_);_(* \(#,##0.00000000000000\);_(* &quot;-&quot;??_);_(@_)"/>
    <numFmt numFmtId="214" formatCode="_(* #,##0.0_);_(* \(#,##0.0\);_(* &quot;-&quot;??_);_(@_)"/>
    <numFmt numFmtId="215" formatCode="#,##0.0_);\(#,##0.0\)"/>
    <numFmt numFmtId="216" formatCode="#,##0.0_);[Red]\(#,##0.0\)"/>
    <numFmt numFmtId="217" formatCode="_(* #,##0.00000000000_);_(* \(#,##0.00000000000\);_(* &quot;-&quot;??_);_(@_)"/>
    <numFmt numFmtId="218" formatCode="_-* #,##0.000_-;\-* #,##0.000_-;_-* &quot;-&quot;??_-;_-@_-"/>
    <numFmt numFmtId="219" formatCode="_(* #,##0.0_);_(* \(#,##0.0\);_(* &quot;-&quot;?_);_(@_)"/>
    <numFmt numFmtId="220" formatCode="_(* #,##0.000_);_(* \(#,##0.000\);_(* &quot;-&quot;???_);_(@_)"/>
    <numFmt numFmtId="221" formatCode="_(* #,##0.00000_);_(* \(#,##0.00000\);_(* &quot;-&quot;?????_);_(@_)"/>
    <numFmt numFmtId="222" formatCode="_(* #,##0.0000_);_(* \(#,##0.0000\);_(* &quot;-&quot;????_);_(@_)"/>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_(* #,##0_);_(* \(#,##0\);_(* &quot;&quot;??_);_(@_)"/>
  </numFmts>
  <fonts count="29">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b/>
      <u val="single"/>
      <sz val="10"/>
      <color indexed="8"/>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60">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5" fontId="10" fillId="0" borderId="0" xfId="17" applyNumberFormat="1" applyFont="1" applyFill="1" applyBorder="1" applyAlignment="1" quotePrefix="1">
      <alignment horizontal="center"/>
    </xf>
    <xf numFmtId="195" fontId="10" fillId="0" borderId="0" xfId="17" applyNumberFormat="1" applyFont="1" applyFill="1" applyBorder="1" applyAlignment="1">
      <alignment horizontal="center"/>
    </xf>
    <xf numFmtId="43" fontId="10" fillId="0" borderId="0" xfId="17" applyFont="1" applyFill="1" applyBorder="1" applyAlignment="1">
      <alignment/>
    </xf>
    <xf numFmtId="195"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5" fontId="10" fillId="0" borderId="0" xfId="17" applyNumberFormat="1" applyFont="1" applyFill="1" applyBorder="1" applyAlignment="1">
      <alignment/>
    </xf>
    <xf numFmtId="195" fontId="10" fillId="0" borderId="1" xfId="17" applyNumberFormat="1" applyFont="1" applyFill="1" applyBorder="1" applyAlignment="1">
      <alignment/>
    </xf>
    <xf numFmtId="195" fontId="10" fillId="0" borderId="2" xfId="17" applyNumberFormat="1" applyFont="1" applyFill="1" applyBorder="1" applyAlignment="1">
      <alignment horizontal="center"/>
    </xf>
    <xf numFmtId="43" fontId="0" fillId="0" borderId="0" xfId="23" applyNumberFormat="1" applyFont="1" applyFill="1">
      <alignment/>
      <protection/>
    </xf>
    <xf numFmtId="43" fontId="10" fillId="0" borderId="2" xfId="15" applyFont="1" applyFill="1" applyBorder="1" applyAlignment="1">
      <alignment/>
    </xf>
    <xf numFmtId="43" fontId="10" fillId="0" borderId="0" xfId="15" applyFont="1" applyFill="1" applyBorder="1" applyAlignment="1">
      <alignment/>
    </xf>
    <xf numFmtId="0" fontId="12" fillId="0" borderId="0" xfId="23" applyFont="1" applyFill="1" applyBorder="1" applyAlignment="1">
      <alignment horizontal="right"/>
      <protection/>
    </xf>
    <xf numFmtId="195" fontId="10" fillId="0" borderId="0" xfId="17" applyNumberFormat="1" applyFont="1" applyFill="1" applyBorder="1" applyAlignment="1">
      <alignment/>
    </xf>
    <xf numFmtId="0" fontId="10" fillId="0" borderId="0" xfId="23" applyFont="1" applyFill="1" applyBorder="1" applyAlignment="1">
      <alignment horizontal="right"/>
      <protection/>
    </xf>
    <xf numFmtId="195" fontId="10" fillId="0" borderId="0" xfId="17" applyNumberFormat="1" applyFont="1" applyFill="1" applyBorder="1" applyAlignment="1" quotePrefix="1">
      <alignment horizontal="right"/>
    </xf>
    <xf numFmtId="195" fontId="10" fillId="0" borderId="0" xfId="17" applyNumberFormat="1" applyFont="1" applyFill="1" applyBorder="1" applyAlignment="1">
      <alignment horizontal="right"/>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195" fontId="10" fillId="0" borderId="0" xfId="17" applyNumberFormat="1" applyFont="1" applyFill="1" applyAlignment="1">
      <alignment/>
    </xf>
    <xf numFmtId="195" fontId="10" fillId="0" borderId="0" xfId="17" applyNumberFormat="1" applyFont="1" applyBorder="1" applyAlignment="1">
      <alignment/>
    </xf>
    <xf numFmtId="195" fontId="10" fillId="0" borderId="1" xfId="17" applyNumberFormat="1" applyFont="1" applyFill="1" applyBorder="1" applyAlignment="1">
      <alignment/>
    </xf>
    <xf numFmtId="0" fontId="12" fillId="0" borderId="0" xfId="23" applyFont="1">
      <alignment/>
      <protection/>
    </xf>
    <xf numFmtId="195" fontId="10" fillId="0" borderId="0" xfId="17" applyNumberFormat="1" applyFont="1" applyFill="1" applyAlignment="1">
      <alignment/>
    </xf>
    <xf numFmtId="195" fontId="10" fillId="0" borderId="0" xfId="17" applyNumberFormat="1" applyFont="1" applyBorder="1" applyAlignment="1">
      <alignment/>
    </xf>
    <xf numFmtId="193" fontId="10" fillId="0" borderId="3" xfId="15" applyNumberFormat="1" applyFont="1" applyFill="1" applyBorder="1" applyAlignment="1">
      <alignment/>
    </xf>
    <xf numFmtId="193" fontId="10" fillId="0" borderId="4" xfId="15" applyNumberFormat="1" applyFont="1" applyFill="1" applyBorder="1" applyAlignment="1">
      <alignment/>
    </xf>
    <xf numFmtId="193" fontId="10" fillId="0" borderId="5" xfId="15" applyNumberFormat="1" applyFont="1" applyFill="1" applyBorder="1" applyAlignment="1">
      <alignment/>
    </xf>
    <xf numFmtId="0" fontId="10" fillId="0" borderId="0" xfId="23" applyFont="1" applyAlignment="1" quotePrefix="1">
      <alignment horizontal="left"/>
      <protection/>
    </xf>
    <xf numFmtId="195" fontId="10" fillId="0" borderId="5" xfId="17" applyNumberFormat="1" applyFont="1" applyFill="1" applyBorder="1" applyAlignment="1">
      <alignment/>
    </xf>
    <xf numFmtId="195" fontId="14" fillId="0" borderId="0" xfId="17" applyNumberFormat="1" applyFont="1" applyBorder="1" applyAlignment="1">
      <alignment/>
    </xf>
    <xf numFmtId="195" fontId="14" fillId="0" borderId="0" xfId="17" applyNumberFormat="1" applyFont="1" applyFill="1" applyBorder="1" applyAlignment="1">
      <alignment/>
    </xf>
    <xf numFmtId="195" fontId="10" fillId="0" borderId="4" xfId="17" applyNumberFormat="1" applyFont="1" applyFill="1" applyBorder="1" applyAlignment="1">
      <alignment/>
    </xf>
    <xf numFmtId="195" fontId="10" fillId="0" borderId="4" xfId="17" applyNumberFormat="1" applyFont="1" applyFill="1" applyBorder="1" applyAlignment="1">
      <alignment/>
    </xf>
    <xf numFmtId="43" fontId="10" fillId="0" borderId="0" xfId="17" applyNumberFormat="1" applyFont="1" applyFill="1" applyBorder="1" applyAlignment="1">
      <alignment/>
    </xf>
    <xf numFmtId="195" fontId="10" fillId="0" borderId="5" xfId="17" applyNumberFormat="1" applyFont="1" applyFill="1" applyBorder="1" applyAlignment="1">
      <alignment/>
    </xf>
    <xf numFmtId="195" fontId="10" fillId="0" borderId="2" xfId="17" applyNumberFormat="1" applyFont="1" applyFill="1" applyBorder="1" applyAlignment="1">
      <alignment/>
    </xf>
    <xf numFmtId="0" fontId="10" fillId="0" borderId="0" xfId="23" applyFont="1" quotePrefix="1">
      <alignment/>
      <protection/>
    </xf>
    <xf numFmtId="195" fontId="14" fillId="0" borderId="0" xfId="17" applyNumberFormat="1" applyFont="1" applyBorder="1" applyAlignment="1">
      <alignment horizontal="right"/>
    </xf>
    <xf numFmtId="195" fontId="14" fillId="0" borderId="0" xfId="17" applyNumberFormat="1" applyFont="1" applyFill="1" applyBorder="1" applyAlignment="1">
      <alignment horizontal="right"/>
    </xf>
    <xf numFmtId="195" fontId="10" fillId="0" borderId="0" xfId="17" applyNumberFormat="1" applyFont="1" applyFill="1" applyAlignment="1">
      <alignment horizontal="right"/>
    </xf>
    <xf numFmtId="195"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95" fontId="10" fillId="0" borderId="0" xfId="17" applyNumberFormat="1" applyFont="1" applyAlignment="1">
      <alignment/>
    </xf>
    <xf numFmtId="43" fontId="10" fillId="0" borderId="0" xfId="17" applyNumberFormat="1" applyFont="1" applyFill="1" applyBorder="1" applyAlignment="1">
      <alignment/>
    </xf>
    <xf numFmtId="195"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5"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95" fontId="10" fillId="0" borderId="0" xfId="15" applyNumberFormat="1" applyFont="1" applyBorder="1" applyAlignment="1">
      <alignment/>
    </xf>
    <xf numFmtId="195" fontId="0" fillId="0" borderId="0" xfId="15" applyNumberFormat="1" applyFont="1" applyBorder="1" applyAlignment="1">
      <alignment/>
    </xf>
    <xf numFmtId="195" fontId="10" fillId="0" borderId="1" xfId="15" applyNumberFormat="1" applyFont="1" applyBorder="1" applyAlignment="1">
      <alignment/>
    </xf>
    <xf numFmtId="195" fontId="0" fillId="0" borderId="0" xfId="15" applyNumberFormat="1" applyFont="1" applyAlignment="1">
      <alignment/>
    </xf>
    <xf numFmtId="0" fontId="10" fillId="0" borderId="0" xfId="0" applyFont="1" applyAlignment="1">
      <alignment/>
    </xf>
    <xf numFmtId="195" fontId="10" fillId="0" borderId="2" xfId="15" applyNumberFormat="1" applyFont="1" applyBorder="1" applyAlignment="1">
      <alignment/>
    </xf>
    <xf numFmtId="195"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9" fontId="10" fillId="0" borderId="0" xfId="24" applyFont="1" applyFill="1" applyBorder="1">
      <alignment/>
      <protection/>
    </xf>
    <xf numFmtId="195"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195" fontId="10" fillId="0" borderId="3" xfId="15" applyNumberFormat="1" applyFont="1" applyBorder="1" applyAlignment="1">
      <alignment/>
    </xf>
    <xf numFmtId="37" fontId="10" fillId="0" borderId="0" xfId="22" applyFont="1" applyAlignment="1" applyProtection="1">
      <alignment horizontal="left"/>
      <protection/>
    </xf>
    <xf numFmtId="195" fontId="10" fillId="0" borderId="4" xfId="15" applyNumberFormat="1" applyFont="1" applyBorder="1" applyAlignment="1">
      <alignment/>
    </xf>
    <xf numFmtId="38" fontId="10" fillId="0" borderId="0" xfId="15" applyNumberFormat="1" applyFont="1" applyBorder="1" applyAlignment="1">
      <alignment/>
    </xf>
    <xf numFmtId="195"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95"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93"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195" fontId="0" fillId="0" borderId="0" xfId="15" applyNumberFormat="1" applyFont="1" applyFill="1" applyAlignment="1">
      <alignment horizontal="center"/>
    </xf>
    <xf numFmtId="195" fontId="0" fillId="0" borderId="0"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5"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5" fontId="0" fillId="0" borderId="0" xfId="17" applyNumberFormat="1" applyFont="1" applyBorder="1" applyAlignment="1">
      <alignment/>
    </xf>
    <xf numFmtId="195" fontId="0" fillId="0" borderId="0" xfId="23" applyNumberFormat="1" applyFont="1" applyBorder="1">
      <alignment/>
      <protection/>
    </xf>
    <xf numFmtId="195" fontId="0" fillId="0" borderId="0" xfId="15" applyNumberFormat="1" applyFont="1" applyFill="1" applyAlignment="1">
      <alignment/>
    </xf>
    <xf numFmtId="2" fontId="0" fillId="0" borderId="0" xfId="23" applyNumberFormat="1" applyFont="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5" fontId="0" fillId="0" borderId="0" xfId="15" applyNumberFormat="1" applyFont="1" applyBorder="1" applyAlignment="1">
      <alignment horizontal="center"/>
    </xf>
    <xf numFmtId="43" fontId="0" fillId="0" borderId="0" xfId="15" applyNumberFormat="1" applyFont="1" applyFill="1" applyBorder="1" applyAlignment="1">
      <alignment/>
    </xf>
    <xf numFmtId="195"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5"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5" fontId="0" fillId="0" borderId="1" xfId="17" applyNumberFormat="1" applyFont="1" applyFill="1" applyBorder="1" applyAlignment="1">
      <alignment/>
    </xf>
    <xf numFmtId="0" fontId="0" fillId="0" borderId="0" xfId="23" applyFont="1" applyFill="1" applyBorder="1" quotePrefix="1">
      <alignment/>
      <protection/>
    </xf>
    <xf numFmtId="0" fontId="15" fillId="0" borderId="0" xfId="23" applyFont="1" applyFill="1" applyBorder="1">
      <alignment/>
      <protection/>
    </xf>
    <xf numFmtId="0" fontId="0" fillId="0" borderId="0" xfId="23" applyFont="1" applyFill="1" applyBorder="1" applyAlignment="1">
      <alignment horizontal="center"/>
      <protection/>
    </xf>
    <xf numFmtId="195"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4" xfId="0" applyFont="1" applyBorder="1" applyAlignment="1">
      <alignment horizontal="right"/>
    </xf>
    <xf numFmtId="195" fontId="0" fillId="0" borderId="5" xfId="15"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4" fillId="0" borderId="15" xfId="23" applyFont="1" applyBorder="1">
      <alignment/>
      <protection/>
    </xf>
    <xf numFmtId="0" fontId="0" fillId="0" borderId="1" xfId="23" applyFont="1" applyBorder="1">
      <alignment/>
      <protection/>
    </xf>
    <xf numFmtId="0" fontId="0" fillId="0" borderId="16"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5" fontId="10" fillId="0" borderId="1" xfId="15" applyNumberFormat="1" applyFont="1" applyBorder="1" applyAlignment="1" quotePrefix="1">
      <alignment horizontal="right"/>
    </xf>
    <xf numFmtId="195" fontId="10" fillId="0" borderId="0" xfId="15" applyNumberFormat="1" applyFont="1" applyBorder="1" applyAlignment="1" quotePrefix="1">
      <alignment horizontal="right"/>
    </xf>
    <xf numFmtId="0" fontId="4" fillId="0" borderId="0" xfId="0" applyFont="1" applyBorder="1" applyAlignment="1">
      <alignment horizontal="right"/>
    </xf>
    <xf numFmtId="0" fontId="17" fillId="0" borderId="0" xfId="23" applyFont="1" applyFill="1">
      <alignment/>
      <protection/>
    </xf>
    <xf numFmtId="195" fontId="10" fillId="0" borderId="1" xfId="15" applyNumberFormat="1" applyFont="1" applyBorder="1" applyAlignment="1">
      <alignment horizontal="right"/>
    </xf>
    <xf numFmtId="195" fontId="4" fillId="0" borderId="0" xfId="15" applyNumberFormat="1" applyFont="1" applyBorder="1" applyAlignment="1">
      <alignment/>
    </xf>
    <xf numFmtId="0" fontId="18" fillId="0" borderId="0" xfId="23" applyFont="1" applyFill="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95" fontId="10" fillId="0" borderId="0" xfId="15" applyNumberFormat="1" applyFont="1" applyAlignment="1">
      <alignment horizontal="right"/>
    </xf>
    <xf numFmtId="195"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protection/>
    </xf>
    <xf numFmtId="195"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95"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95" fontId="12" fillId="0" borderId="0" xfId="15" applyNumberFormat="1" applyFont="1" applyAlignment="1" quotePrefix="1">
      <alignment horizontal="right"/>
    </xf>
    <xf numFmtId="195" fontId="12" fillId="0" borderId="8" xfId="15" applyNumberFormat="1" applyFont="1" applyBorder="1" applyAlignment="1" quotePrefix="1">
      <alignment horizontal="right"/>
    </xf>
    <xf numFmtId="195" fontId="12" fillId="0" borderId="0" xfId="15" applyNumberFormat="1" applyFont="1" applyBorder="1" applyAlignment="1">
      <alignment/>
    </xf>
    <xf numFmtId="195" fontId="12" fillId="0" borderId="0" xfId="15" applyNumberFormat="1" applyFont="1" applyAlignment="1">
      <alignment/>
    </xf>
    <xf numFmtId="195" fontId="12" fillId="0" borderId="2" xfId="15" applyNumberFormat="1" applyFont="1" applyBorder="1" applyAlignment="1">
      <alignment/>
    </xf>
    <xf numFmtId="37" fontId="4" fillId="0" borderId="0" xfId="24" applyNumberFormat="1" applyFont="1">
      <alignment/>
      <protection/>
    </xf>
    <xf numFmtId="195"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95" fontId="12" fillId="0" borderId="0" xfId="17" applyNumberFormat="1" applyFont="1" applyFill="1" applyBorder="1" applyAlignment="1">
      <alignment horizontal="right"/>
    </xf>
    <xf numFmtId="0" fontId="0" fillId="0" borderId="0" xfId="23" applyFont="1" applyFill="1">
      <alignment/>
      <protection/>
    </xf>
    <xf numFmtId="0" fontId="0" fillId="0" borderId="0" xfId="0" applyFill="1" applyBorder="1" applyAlignment="1">
      <alignment horizontal="right"/>
    </xf>
    <xf numFmtId="195" fontId="0" fillId="0" borderId="0" xfId="15" applyNumberFormat="1" applyFill="1" applyBorder="1" applyAlignment="1">
      <alignment/>
    </xf>
    <xf numFmtId="0" fontId="0" fillId="0" borderId="0" xfId="0" applyFill="1" applyBorder="1" applyAlignment="1">
      <alignment/>
    </xf>
    <xf numFmtId="0" fontId="0" fillId="0" borderId="10" xfId="0" applyFill="1" applyBorder="1" applyAlignment="1">
      <alignment/>
    </xf>
    <xf numFmtId="195" fontId="0" fillId="0" borderId="10" xfId="15" applyNumberFormat="1" applyFill="1" applyBorder="1" applyAlignment="1">
      <alignment/>
    </xf>
    <xf numFmtId="195" fontId="0" fillId="0" borderId="1" xfId="15" applyNumberFormat="1" applyFont="1" applyFill="1" applyBorder="1" applyAlignment="1">
      <alignment/>
    </xf>
    <xf numFmtId="195" fontId="0" fillId="0" borderId="16" xfId="15" applyNumberFormat="1" applyFont="1" applyFill="1" applyBorder="1" applyAlignment="1">
      <alignment/>
    </xf>
    <xf numFmtId="195" fontId="0" fillId="0" borderId="0" xfId="17" applyNumberFormat="1" applyFont="1" applyFill="1" applyBorder="1" applyAlignment="1">
      <alignment horizontal="center"/>
    </xf>
    <xf numFmtId="43" fontId="10" fillId="0" borderId="0" xfId="23" applyNumberFormat="1" applyFont="1" applyFill="1" applyBorder="1">
      <alignment/>
      <protection/>
    </xf>
    <xf numFmtId="43" fontId="10" fillId="0" borderId="2" xfId="15" applyNumberFormat="1" applyFont="1" applyFill="1" applyBorder="1" applyAlignment="1">
      <alignment horizontal="center"/>
    </xf>
    <xf numFmtId="43" fontId="10" fillId="0" borderId="0" xfId="15" applyNumberFormat="1" applyFont="1" applyFill="1" applyBorder="1" applyAlignment="1">
      <alignment horizontal="center"/>
    </xf>
    <xf numFmtId="38" fontId="0" fillId="0" borderId="0" xfId="0" applyNumberFormat="1" applyFont="1" applyFill="1" applyAlignment="1">
      <alignmen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38" fontId="10" fillId="0" borderId="0" xfId="24" applyNumberFormat="1" applyFont="1" applyFill="1">
      <alignment/>
      <protection/>
    </xf>
    <xf numFmtId="38" fontId="10" fillId="0" borderId="0" xfId="15" applyNumberFormat="1" applyFont="1" applyFill="1" applyAlignment="1">
      <alignment/>
    </xf>
    <xf numFmtId="38" fontId="10" fillId="0" borderId="3" xfId="15" applyNumberFormat="1" applyFont="1" applyFill="1" applyBorder="1" applyAlignment="1">
      <alignment/>
    </xf>
    <xf numFmtId="195" fontId="10" fillId="0" borderId="4" xfId="15" applyNumberFormat="1" applyFont="1" applyFill="1" applyBorder="1" applyAlignment="1">
      <alignment/>
    </xf>
    <xf numFmtId="38" fontId="10" fillId="0" borderId="5" xfId="15" applyNumberFormat="1" applyFont="1" applyFill="1" applyBorder="1" applyAlignment="1">
      <alignment/>
    </xf>
    <xf numFmtId="195" fontId="10" fillId="0" borderId="3" xfId="15" applyNumberFormat="1" applyFont="1" applyFill="1" applyBorder="1" applyAlignment="1">
      <alignment/>
    </xf>
    <xf numFmtId="195" fontId="10" fillId="0" borderId="5" xfId="15" applyNumberFormat="1" applyFont="1" applyFill="1" applyBorder="1" applyAlignment="1">
      <alignment/>
    </xf>
    <xf numFmtId="195" fontId="10" fillId="0" borderId="1" xfId="15" applyNumberFormat="1" applyFont="1" applyFill="1" applyBorder="1" applyAlignment="1">
      <alignment/>
    </xf>
    <xf numFmtId="38" fontId="10" fillId="0" borderId="0" xfId="15" applyNumberFormat="1" applyFont="1" applyFill="1" applyBorder="1" applyAlignment="1">
      <alignment/>
    </xf>
    <xf numFmtId="195" fontId="10" fillId="0" borderId="1" xfId="15" applyNumberFormat="1" applyFont="1" applyFill="1" applyBorder="1" applyAlignment="1">
      <alignment horizontal="right"/>
    </xf>
    <xf numFmtId="195" fontId="10" fillId="0" borderId="2" xfId="15" applyNumberFormat="1" applyFont="1" applyFill="1" applyBorder="1" applyAlignment="1">
      <alignment/>
    </xf>
    <xf numFmtId="38" fontId="12" fillId="0" borderId="0" xfId="15" applyNumberFormat="1" applyFont="1" applyFill="1" applyBorder="1" applyAlignment="1">
      <alignment/>
    </xf>
    <xf numFmtId="38" fontId="0" fillId="0" borderId="0" xfId="24" applyNumberFormat="1" applyFont="1" applyFill="1">
      <alignment/>
      <protection/>
    </xf>
    <xf numFmtId="195" fontId="0" fillId="0" borderId="1" xfId="15" applyNumberFormat="1" applyFont="1" applyFill="1" applyBorder="1" applyAlignment="1">
      <alignment horizontal="center"/>
    </xf>
    <xf numFmtId="195" fontId="0" fillId="0" borderId="6" xfId="15" applyNumberFormat="1" applyFont="1" applyFill="1" applyBorder="1" applyAlignment="1">
      <alignment horizontal="center"/>
    </xf>
    <xf numFmtId="0" fontId="0" fillId="0" borderId="0" xfId="23" applyFont="1" applyFill="1" applyAlignment="1">
      <alignment horizontal="center"/>
      <protection/>
    </xf>
    <xf numFmtId="0" fontId="0" fillId="0" borderId="4" xfId="0" applyFill="1" applyBorder="1" applyAlignment="1">
      <alignment horizontal="right"/>
    </xf>
    <xf numFmtId="195" fontId="0" fillId="0" borderId="4" xfId="15" applyNumberFormat="1" applyFill="1" applyBorder="1" applyAlignment="1">
      <alignment/>
    </xf>
    <xf numFmtId="0" fontId="0" fillId="0" borderId="4" xfId="0" applyFill="1" applyBorder="1" applyAlignment="1">
      <alignment/>
    </xf>
    <xf numFmtId="195" fontId="0" fillId="0" borderId="4" xfId="0" applyNumberFormat="1" applyFill="1" applyBorder="1" applyAlignment="1">
      <alignment/>
    </xf>
    <xf numFmtId="9" fontId="0" fillId="0" borderId="4" xfId="25" applyFill="1" applyBorder="1" applyAlignment="1">
      <alignment/>
    </xf>
    <xf numFmtId="195" fontId="0" fillId="0" borderId="5" xfId="15" applyNumberFormat="1" applyFont="1" applyFill="1" applyBorder="1" applyAlignment="1">
      <alignment/>
    </xf>
    <xf numFmtId="0" fontId="0" fillId="0" borderId="5" xfId="23" applyFont="1" applyFill="1" applyBorder="1">
      <alignment/>
      <protection/>
    </xf>
    <xf numFmtId="195" fontId="0" fillId="0" borderId="6" xfId="17" applyNumberFormat="1" applyFont="1" applyFill="1" applyBorder="1" applyAlignment="1">
      <alignment/>
    </xf>
    <xf numFmtId="195" fontId="0" fillId="0" borderId="2" xfId="23" applyNumberFormat="1" applyFont="1" applyFill="1" applyBorder="1">
      <alignment/>
      <protection/>
    </xf>
    <xf numFmtId="2" fontId="0" fillId="0" borderId="0" xfId="23" applyNumberFormat="1" applyFont="1" applyFill="1" applyBorder="1">
      <alignment/>
      <protection/>
    </xf>
    <xf numFmtId="0" fontId="0" fillId="0" borderId="0" xfId="0" applyFont="1" applyFill="1" applyAlignment="1">
      <alignment horizontal="left"/>
    </xf>
    <xf numFmtId="0" fontId="0" fillId="0" borderId="0" xfId="0" applyFont="1" applyFill="1" applyAlignment="1">
      <alignment horizontal="right"/>
    </xf>
    <xf numFmtId="0" fontId="10" fillId="0" borderId="0" xfId="23" applyFont="1" applyFill="1" applyAlignment="1">
      <alignment horizontal="right"/>
      <protection/>
    </xf>
    <xf numFmtId="195" fontId="10" fillId="0" borderId="0" xfId="17" applyNumberFormat="1" applyFont="1" applyFill="1" applyAlignment="1">
      <alignment horizontal="center"/>
    </xf>
    <xf numFmtId="0" fontId="10" fillId="0" borderId="0" xfId="23" applyFont="1" applyFill="1" applyAlignment="1">
      <alignment horizontal="center"/>
      <protection/>
    </xf>
    <xf numFmtId="195" fontId="10" fillId="0" borderId="8" xfId="15" applyNumberFormat="1" applyFont="1" applyBorder="1" applyAlignment="1">
      <alignment/>
    </xf>
    <xf numFmtId="195" fontId="12" fillId="0" borderId="8" xfId="15" applyNumberFormat="1" applyFont="1" applyBorder="1" applyAlignment="1">
      <alignment/>
    </xf>
    <xf numFmtId="0" fontId="0" fillId="0" borderId="0" xfId="0" applyFont="1" applyFill="1" applyAlignment="1" quotePrefix="1">
      <alignment horizontal="right"/>
    </xf>
    <xf numFmtId="0" fontId="0" fillId="0" borderId="0" xfId="23" applyFont="1" applyFill="1" applyAlignment="1">
      <alignment/>
      <protection/>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195" fontId="0" fillId="0" borderId="0" xfId="15" applyNumberFormat="1" applyFont="1" applyBorder="1" applyAlignment="1">
      <alignment/>
    </xf>
    <xf numFmtId="195" fontId="0" fillId="0" borderId="0" xfId="23" applyNumberFormat="1" applyFont="1" applyBorder="1" applyAlignment="1">
      <alignment/>
      <protection/>
    </xf>
    <xf numFmtId="0" fontId="28" fillId="0" borderId="0" xfId="23" applyFont="1" applyBorder="1">
      <alignment/>
      <protection/>
    </xf>
    <xf numFmtId="0" fontId="19" fillId="0" borderId="0" xfId="23" applyFont="1" applyFill="1">
      <alignment/>
      <protection/>
    </xf>
    <xf numFmtId="0" fontId="5" fillId="0" borderId="0" xfId="23" applyFont="1" applyFill="1">
      <alignment/>
      <protection/>
    </xf>
    <xf numFmtId="0" fontId="0" fillId="0" borderId="0" xfId="23" applyFont="1" applyFill="1" applyAlignment="1">
      <alignment horizontal="justify"/>
      <protection/>
    </xf>
    <xf numFmtId="0" fontId="0" fillId="0" borderId="0" xfId="0" applyFont="1" applyFill="1" applyAlignment="1">
      <alignment horizontal="justify"/>
    </xf>
    <xf numFmtId="0" fontId="4" fillId="0" borderId="2" xfId="23" applyFont="1" applyBorder="1" applyAlignment="1">
      <alignment horizontal="center"/>
      <protection/>
    </xf>
    <xf numFmtId="0" fontId="4" fillId="0" borderId="0" xfId="0" applyFont="1" applyBorder="1" applyAlignment="1">
      <alignment horizontal="right"/>
    </xf>
    <xf numFmtId="0" fontId="0" fillId="0" borderId="10" xfId="0" applyBorder="1" applyAlignment="1">
      <alignment/>
    </xf>
    <xf numFmtId="0" fontId="0" fillId="0" borderId="0" xfId="23" applyFont="1" applyFill="1" applyAlignment="1">
      <alignment horizontal="justify"/>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23" applyFont="1" applyFill="1" applyAlignment="1">
      <alignment horizontal="justify"/>
      <protection/>
    </xf>
    <xf numFmtId="0" fontId="0" fillId="0" borderId="0" xfId="0" applyFont="1" applyFill="1" applyAlignment="1">
      <alignment horizontal="justify"/>
    </xf>
    <xf numFmtId="15" fontId="0" fillId="0" borderId="0" xfId="23" applyNumberFormat="1" applyFont="1" applyFill="1" applyAlignment="1" quotePrefix="1">
      <alignment/>
      <protection/>
    </xf>
    <xf numFmtId="0" fontId="0" fillId="0" borderId="0" xfId="0" applyFill="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ill="1" applyAlignment="1">
      <alignment wrapText="1"/>
    </xf>
    <xf numFmtId="0" fontId="0" fillId="0" borderId="0" xfId="23" applyFont="1" applyAlignment="1">
      <alignment horizontal="justify"/>
      <protection/>
    </xf>
    <xf numFmtId="0" fontId="4" fillId="3" borderId="6" xfId="0" applyFont="1" applyFill="1" applyBorder="1" applyAlignment="1">
      <alignment horizontal="right" vertical="center"/>
    </xf>
    <xf numFmtId="0" fontId="0" fillId="3" borderId="18" xfId="0" applyFill="1" applyBorder="1" applyAlignment="1">
      <alignment vertical="center"/>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Fill="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Fill="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217</xdr:row>
      <xdr:rowOff>0</xdr:rowOff>
    </xdr:from>
    <xdr:to>
      <xdr:col>7</xdr:col>
      <xdr:colOff>0</xdr:colOff>
      <xdr:row>217</xdr:row>
      <xdr:rowOff>0</xdr:rowOff>
    </xdr:to>
    <xdr:sp>
      <xdr:nvSpPr>
        <xdr:cNvPr id="1" name="TextBox 4"/>
        <xdr:cNvSpPr txBox="1">
          <a:spLocks noChangeArrowheads="1"/>
        </xdr:cNvSpPr>
      </xdr:nvSpPr>
      <xdr:spPr>
        <a:xfrm>
          <a:off x="266700" y="3847147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217</xdr:row>
      <xdr:rowOff>0</xdr:rowOff>
    </xdr:from>
    <xdr:to>
      <xdr:col>6</xdr:col>
      <xdr:colOff>847725</xdr:colOff>
      <xdr:row>217</xdr:row>
      <xdr:rowOff>0</xdr:rowOff>
    </xdr:to>
    <xdr:sp>
      <xdr:nvSpPr>
        <xdr:cNvPr id="2" name="TextBox 5"/>
        <xdr:cNvSpPr txBox="1">
          <a:spLocks noChangeArrowheads="1"/>
        </xdr:cNvSpPr>
      </xdr:nvSpPr>
      <xdr:spPr>
        <a:xfrm>
          <a:off x="428625" y="3847147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225</xdr:row>
      <xdr:rowOff>0</xdr:rowOff>
    </xdr:from>
    <xdr:to>
      <xdr:col>7</xdr:col>
      <xdr:colOff>0</xdr:colOff>
      <xdr:row>225</xdr:row>
      <xdr:rowOff>0</xdr:rowOff>
    </xdr:to>
    <xdr:sp>
      <xdr:nvSpPr>
        <xdr:cNvPr id="3" name="TextBox 7"/>
        <xdr:cNvSpPr txBox="1">
          <a:spLocks noChangeArrowheads="1"/>
        </xdr:cNvSpPr>
      </xdr:nvSpPr>
      <xdr:spPr>
        <a:xfrm>
          <a:off x="257175" y="3976687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309</xdr:row>
      <xdr:rowOff>0</xdr:rowOff>
    </xdr:from>
    <xdr:to>
      <xdr:col>10</xdr:col>
      <xdr:colOff>0</xdr:colOff>
      <xdr:row>309</xdr:row>
      <xdr:rowOff>0</xdr:rowOff>
    </xdr:to>
    <xdr:sp>
      <xdr:nvSpPr>
        <xdr:cNvPr id="4" name="TextBox 12"/>
        <xdr:cNvSpPr txBox="1">
          <a:spLocks noChangeArrowheads="1"/>
        </xdr:cNvSpPr>
      </xdr:nvSpPr>
      <xdr:spPr>
        <a:xfrm>
          <a:off x="7305675" y="54321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309</xdr:row>
      <xdr:rowOff>0</xdr:rowOff>
    </xdr:from>
    <xdr:to>
      <xdr:col>10</xdr:col>
      <xdr:colOff>0</xdr:colOff>
      <xdr:row>309</xdr:row>
      <xdr:rowOff>0</xdr:rowOff>
    </xdr:to>
    <xdr:sp>
      <xdr:nvSpPr>
        <xdr:cNvPr id="5" name="TextBox 13"/>
        <xdr:cNvSpPr txBox="1">
          <a:spLocks noChangeArrowheads="1"/>
        </xdr:cNvSpPr>
      </xdr:nvSpPr>
      <xdr:spPr>
        <a:xfrm>
          <a:off x="7305675" y="54321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309</xdr:row>
      <xdr:rowOff>0</xdr:rowOff>
    </xdr:from>
    <xdr:to>
      <xdr:col>10</xdr:col>
      <xdr:colOff>0</xdr:colOff>
      <xdr:row>309</xdr:row>
      <xdr:rowOff>0</xdr:rowOff>
    </xdr:to>
    <xdr:sp>
      <xdr:nvSpPr>
        <xdr:cNvPr id="6" name="TextBox 14"/>
        <xdr:cNvSpPr txBox="1">
          <a:spLocks noChangeArrowheads="1"/>
        </xdr:cNvSpPr>
      </xdr:nvSpPr>
      <xdr:spPr>
        <a:xfrm>
          <a:off x="7305675" y="54321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309</xdr:row>
      <xdr:rowOff>0</xdr:rowOff>
    </xdr:from>
    <xdr:to>
      <xdr:col>10</xdr:col>
      <xdr:colOff>0</xdr:colOff>
      <xdr:row>309</xdr:row>
      <xdr:rowOff>0</xdr:rowOff>
    </xdr:to>
    <xdr:sp>
      <xdr:nvSpPr>
        <xdr:cNvPr id="7" name="TextBox 15"/>
        <xdr:cNvSpPr txBox="1">
          <a:spLocks noChangeArrowheads="1"/>
        </xdr:cNvSpPr>
      </xdr:nvSpPr>
      <xdr:spPr>
        <a:xfrm>
          <a:off x="7305675" y="5432107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309</xdr:row>
      <xdr:rowOff>0</xdr:rowOff>
    </xdr:from>
    <xdr:to>
      <xdr:col>10</xdr:col>
      <xdr:colOff>0</xdr:colOff>
      <xdr:row>309</xdr:row>
      <xdr:rowOff>0</xdr:rowOff>
    </xdr:to>
    <xdr:sp>
      <xdr:nvSpPr>
        <xdr:cNvPr id="8" name="TextBox 17"/>
        <xdr:cNvSpPr txBox="1">
          <a:spLocks noChangeArrowheads="1"/>
        </xdr:cNvSpPr>
      </xdr:nvSpPr>
      <xdr:spPr>
        <a:xfrm>
          <a:off x="7305675" y="5432107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309</xdr:row>
      <xdr:rowOff>0</xdr:rowOff>
    </xdr:from>
    <xdr:to>
      <xdr:col>10</xdr:col>
      <xdr:colOff>0</xdr:colOff>
      <xdr:row>309</xdr:row>
      <xdr:rowOff>0</xdr:rowOff>
    </xdr:to>
    <xdr:sp>
      <xdr:nvSpPr>
        <xdr:cNvPr id="9" name="TextBox 18"/>
        <xdr:cNvSpPr txBox="1">
          <a:spLocks noChangeArrowheads="1"/>
        </xdr:cNvSpPr>
      </xdr:nvSpPr>
      <xdr:spPr>
        <a:xfrm>
          <a:off x="7305675" y="5432107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228</xdr:row>
      <xdr:rowOff>0</xdr:rowOff>
    </xdr:from>
    <xdr:to>
      <xdr:col>10</xdr:col>
      <xdr:colOff>0</xdr:colOff>
      <xdr:row>228</xdr:row>
      <xdr:rowOff>0</xdr:rowOff>
    </xdr:to>
    <xdr:sp>
      <xdr:nvSpPr>
        <xdr:cNvPr id="10" name="TextBox 21"/>
        <xdr:cNvSpPr txBox="1">
          <a:spLocks noChangeArrowheads="1"/>
        </xdr:cNvSpPr>
      </xdr:nvSpPr>
      <xdr:spPr>
        <a:xfrm>
          <a:off x="762000" y="4025265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228</xdr:row>
      <xdr:rowOff>0</xdr:rowOff>
    </xdr:from>
    <xdr:to>
      <xdr:col>9</xdr:col>
      <xdr:colOff>838200</xdr:colOff>
      <xdr:row>228</xdr:row>
      <xdr:rowOff>0</xdr:rowOff>
    </xdr:to>
    <xdr:sp>
      <xdr:nvSpPr>
        <xdr:cNvPr id="11" name="TextBox 22"/>
        <xdr:cNvSpPr txBox="1">
          <a:spLocks noChangeArrowheads="1"/>
        </xdr:cNvSpPr>
      </xdr:nvSpPr>
      <xdr:spPr>
        <a:xfrm>
          <a:off x="762000" y="4025265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228</xdr:row>
      <xdr:rowOff>0</xdr:rowOff>
    </xdr:from>
    <xdr:to>
      <xdr:col>9</xdr:col>
      <xdr:colOff>828675</xdr:colOff>
      <xdr:row>228</xdr:row>
      <xdr:rowOff>0</xdr:rowOff>
    </xdr:to>
    <xdr:sp>
      <xdr:nvSpPr>
        <xdr:cNvPr id="12" name="TextBox 23"/>
        <xdr:cNvSpPr txBox="1">
          <a:spLocks noChangeArrowheads="1"/>
        </xdr:cNvSpPr>
      </xdr:nvSpPr>
      <xdr:spPr>
        <a:xfrm>
          <a:off x="428625" y="4025265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153</xdr:row>
      <xdr:rowOff>0</xdr:rowOff>
    </xdr:from>
    <xdr:to>
      <xdr:col>10</xdr:col>
      <xdr:colOff>0</xdr:colOff>
      <xdr:row>153</xdr:row>
      <xdr:rowOff>0</xdr:rowOff>
    </xdr:to>
    <xdr:sp>
      <xdr:nvSpPr>
        <xdr:cNvPr id="13" name="TextBox 28"/>
        <xdr:cNvSpPr txBox="1">
          <a:spLocks noChangeArrowheads="1"/>
        </xdr:cNvSpPr>
      </xdr:nvSpPr>
      <xdr:spPr>
        <a:xfrm>
          <a:off x="438150" y="2634615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153</xdr:row>
      <xdr:rowOff>0</xdr:rowOff>
    </xdr:from>
    <xdr:to>
      <xdr:col>10</xdr:col>
      <xdr:colOff>0</xdr:colOff>
      <xdr:row>153</xdr:row>
      <xdr:rowOff>0</xdr:rowOff>
    </xdr:to>
    <xdr:sp>
      <xdr:nvSpPr>
        <xdr:cNvPr id="14" name="TextBox 38"/>
        <xdr:cNvSpPr txBox="1">
          <a:spLocks noChangeArrowheads="1"/>
        </xdr:cNvSpPr>
      </xdr:nvSpPr>
      <xdr:spPr>
        <a:xfrm>
          <a:off x="438150" y="2634615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65"/>
  <sheetViews>
    <sheetView tabSelected="1" workbookViewId="0" topLeftCell="A1">
      <pane ySplit="10140" topLeftCell="BM270" activePane="topLeft" state="split"/>
      <selection pane="topLeft" activeCell="B136" sqref="B136"/>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8"/>
      <c r="B2" s="151"/>
      <c r="C2" s="151"/>
      <c r="D2" s="151"/>
      <c r="E2" s="151"/>
      <c r="F2" s="151"/>
      <c r="G2" s="151"/>
      <c r="H2" s="151"/>
      <c r="I2" s="151"/>
      <c r="J2" s="151"/>
    </row>
    <row r="3" spans="1:10" ht="18">
      <c r="A3" s="8" t="s">
        <v>182</v>
      </c>
      <c r="B3" s="151"/>
      <c r="C3" s="151"/>
      <c r="D3" s="151"/>
      <c r="E3" s="151"/>
      <c r="F3" s="151"/>
      <c r="G3" s="151"/>
      <c r="H3" s="151"/>
      <c r="I3" s="151"/>
      <c r="J3" s="151"/>
    </row>
    <row r="4" spans="1:10" ht="14.25">
      <c r="A4" s="12"/>
      <c r="B4" s="151"/>
      <c r="C4" s="151"/>
      <c r="D4" s="151"/>
      <c r="E4" s="151"/>
      <c r="F4" s="151"/>
      <c r="G4" s="151"/>
      <c r="H4" s="151"/>
      <c r="I4" s="151"/>
      <c r="J4" s="151"/>
    </row>
    <row r="5" spans="1:10" ht="15">
      <c r="A5" s="44" t="s">
        <v>304</v>
      </c>
      <c r="B5" s="151"/>
      <c r="C5" s="151"/>
      <c r="D5" s="151"/>
      <c r="E5" s="151"/>
      <c r="F5" s="151"/>
      <c r="G5" s="151"/>
      <c r="H5" s="151"/>
      <c r="I5" s="151"/>
      <c r="J5" s="151"/>
    </row>
    <row r="6" spans="1:10" ht="6.75" customHeight="1" thickBot="1">
      <c r="A6" s="193"/>
      <c r="B6" s="194"/>
      <c r="C6" s="194"/>
      <c r="D6" s="194"/>
      <c r="E6" s="194"/>
      <c r="F6" s="194"/>
      <c r="G6" s="194"/>
      <c r="H6" s="194"/>
      <c r="I6" s="194"/>
      <c r="J6" s="194"/>
    </row>
    <row r="7" spans="1:10" ht="15">
      <c r="A7" s="44"/>
      <c r="B7" s="151"/>
      <c r="C7" s="151"/>
      <c r="D7" s="151"/>
      <c r="E7" s="151"/>
      <c r="F7" s="151"/>
      <c r="G7" s="151"/>
      <c r="H7" s="151"/>
      <c r="I7" s="151"/>
      <c r="J7" s="151"/>
    </row>
    <row r="8" spans="1:10" ht="15">
      <c r="A8" s="44"/>
      <c r="B8" s="151"/>
      <c r="C8" s="151"/>
      <c r="D8" s="151"/>
      <c r="E8" s="151"/>
      <c r="F8" s="151"/>
      <c r="G8" s="151"/>
      <c r="H8" s="151"/>
      <c r="I8" s="151"/>
      <c r="J8" s="151"/>
    </row>
    <row r="9" spans="1:10" ht="15">
      <c r="A9" s="195" t="s">
        <v>126</v>
      </c>
      <c r="B9" s="195" t="s">
        <v>127</v>
      </c>
      <c r="C9" s="196"/>
      <c r="D9" s="196"/>
      <c r="E9" s="196"/>
      <c r="F9" s="196"/>
      <c r="G9" s="196"/>
      <c r="H9" s="196"/>
      <c r="I9" s="196"/>
      <c r="J9" s="196"/>
    </row>
    <row r="10" spans="1:10" ht="12.75">
      <c r="A10" s="152"/>
      <c r="B10" s="152"/>
      <c r="C10" s="152"/>
      <c r="D10" s="152"/>
      <c r="E10" s="152"/>
      <c r="F10" s="152"/>
      <c r="G10" s="152"/>
      <c r="H10" s="152"/>
      <c r="I10" s="152"/>
      <c r="J10" s="152"/>
    </row>
    <row r="12" spans="1:3" ht="12.75">
      <c r="A12" s="153" t="s">
        <v>71</v>
      </c>
      <c r="B12" s="154" t="s">
        <v>14</v>
      </c>
      <c r="C12" s="154"/>
    </row>
    <row r="13" spans="1:3" ht="12.75">
      <c r="A13" s="153"/>
      <c r="B13" s="154"/>
      <c r="C13" s="154"/>
    </row>
    <row r="14" spans="1:10" ht="12.75">
      <c r="A14" s="153"/>
      <c r="B14" s="339" t="s">
        <v>234</v>
      </c>
      <c r="C14" s="340"/>
      <c r="D14" s="340"/>
      <c r="E14" s="340"/>
      <c r="F14" s="340"/>
      <c r="G14" s="340"/>
      <c r="H14" s="340"/>
      <c r="I14" s="340"/>
      <c r="J14" s="340"/>
    </row>
    <row r="15" spans="1:10" ht="12.75">
      <c r="A15" s="153"/>
      <c r="B15" s="340"/>
      <c r="C15" s="340"/>
      <c r="D15" s="340"/>
      <c r="E15" s="340"/>
      <c r="F15" s="340"/>
      <c r="G15" s="340"/>
      <c r="H15" s="340"/>
      <c r="I15" s="340"/>
      <c r="J15" s="340"/>
    </row>
    <row r="16" spans="1:10" ht="12.75">
      <c r="A16" s="153"/>
      <c r="B16" s="340"/>
      <c r="C16" s="340"/>
      <c r="D16" s="340"/>
      <c r="E16" s="340"/>
      <c r="F16" s="340"/>
      <c r="G16" s="340"/>
      <c r="H16" s="340"/>
      <c r="I16" s="340"/>
      <c r="J16" s="340"/>
    </row>
    <row r="17" spans="1:10" ht="12.75">
      <c r="A17" s="153"/>
      <c r="B17" s="82"/>
      <c r="C17" s="82"/>
      <c r="D17" s="82"/>
      <c r="E17" s="82"/>
      <c r="F17" s="82"/>
      <c r="G17" s="82"/>
      <c r="H17" s="82"/>
      <c r="I17" s="82"/>
      <c r="J17" s="82"/>
    </row>
    <row r="18" spans="1:10" ht="12.75">
      <c r="A18" s="153"/>
      <c r="B18" s="339" t="s">
        <v>288</v>
      </c>
      <c r="C18" s="340"/>
      <c r="D18" s="340"/>
      <c r="E18" s="340"/>
      <c r="F18" s="340"/>
      <c r="G18" s="340"/>
      <c r="H18" s="340"/>
      <c r="I18" s="340"/>
      <c r="J18" s="340"/>
    </row>
    <row r="19" spans="1:10" ht="12.75">
      <c r="A19" s="153"/>
      <c r="B19" s="340"/>
      <c r="C19" s="340"/>
      <c r="D19" s="340"/>
      <c r="E19" s="340"/>
      <c r="F19" s="340"/>
      <c r="G19" s="340"/>
      <c r="H19" s="340"/>
      <c r="I19" s="340"/>
      <c r="J19" s="340"/>
    </row>
    <row r="20" spans="1:10" ht="26.25" customHeight="1">
      <c r="A20" s="153"/>
      <c r="B20" s="340"/>
      <c r="C20" s="340"/>
      <c r="D20" s="340"/>
      <c r="E20" s="340"/>
      <c r="F20" s="340"/>
      <c r="G20" s="340"/>
      <c r="H20" s="340"/>
      <c r="I20" s="340"/>
      <c r="J20" s="340"/>
    </row>
    <row r="21" spans="1:10" ht="12.75">
      <c r="A21" s="153"/>
      <c r="B21" s="82"/>
      <c r="C21" s="82"/>
      <c r="D21" s="82"/>
      <c r="E21" s="82"/>
      <c r="F21" s="82"/>
      <c r="G21" s="82"/>
      <c r="H21" s="82"/>
      <c r="I21" s="82"/>
      <c r="J21" s="82"/>
    </row>
    <row r="22" spans="1:10" ht="12.75">
      <c r="A22" s="153"/>
      <c r="B22" s="313" t="s">
        <v>239</v>
      </c>
      <c r="C22" s="82" t="s">
        <v>235</v>
      </c>
      <c r="D22" s="249" t="s">
        <v>236</v>
      </c>
      <c r="E22" s="312"/>
      <c r="F22" s="312"/>
      <c r="G22" s="312"/>
      <c r="H22" s="82"/>
      <c r="I22" s="82"/>
      <c r="J22" s="82"/>
    </row>
    <row r="23" spans="1:10" ht="12.75">
      <c r="A23" s="153"/>
      <c r="B23" s="313"/>
      <c r="C23" s="82"/>
      <c r="D23" s="249"/>
      <c r="E23" s="249"/>
      <c r="F23" s="249"/>
      <c r="G23" s="249"/>
      <c r="H23" s="249"/>
      <c r="I23" s="249"/>
      <c r="J23" s="82"/>
    </row>
    <row r="24" spans="1:10" ht="12.75">
      <c r="A24" s="153"/>
      <c r="B24" s="339" t="s">
        <v>245</v>
      </c>
      <c r="C24" s="340"/>
      <c r="D24" s="340"/>
      <c r="E24" s="340"/>
      <c r="F24" s="340"/>
      <c r="G24" s="340"/>
      <c r="H24" s="340"/>
      <c r="I24" s="340"/>
      <c r="J24" s="340"/>
    </row>
    <row r="25" spans="1:10" ht="12.75">
      <c r="A25" s="153"/>
      <c r="B25" s="340"/>
      <c r="C25" s="340"/>
      <c r="D25" s="340"/>
      <c r="E25" s="340"/>
      <c r="F25" s="340"/>
      <c r="G25" s="340"/>
      <c r="H25" s="340"/>
      <c r="I25" s="340"/>
      <c r="J25" s="340"/>
    </row>
    <row r="26" spans="1:10" ht="38.25" customHeight="1">
      <c r="A26" s="153"/>
      <c r="B26" s="340"/>
      <c r="C26" s="340"/>
      <c r="D26" s="340"/>
      <c r="E26" s="340"/>
      <c r="F26" s="340"/>
      <c r="G26" s="340"/>
      <c r="H26" s="340"/>
      <c r="I26" s="340"/>
      <c r="J26" s="340"/>
    </row>
    <row r="27" spans="1:10" ht="12.75">
      <c r="A27" s="153"/>
      <c r="B27" s="319" t="s">
        <v>244</v>
      </c>
      <c r="C27" s="82"/>
      <c r="D27" s="249"/>
      <c r="E27" s="249"/>
      <c r="F27" s="249"/>
      <c r="G27" s="249"/>
      <c r="H27" s="249"/>
      <c r="I27" s="249"/>
      <c r="J27" s="82"/>
    </row>
    <row r="28" spans="1:10" ht="12.75">
      <c r="A28" s="153"/>
      <c r="B28" s="339" t="s">
        <v>246</v>
      </c>
      <c r="C28" s="340"/>
      <c r="D28" s="340"/>
      <c r="E28" s="340"/>
      <c r="F28" s="340"/>
      <c r="G28" s="340"/>
      <c r="H28" s="340"/>
      <c r="I28" s="340"/>
      <c r="J28" s="340"/>
    </row>
    <row r="29" spans="1:10" ht="12.75">
      <c r="A29" s="153"/>
      <c r="B29" s="340"/>
      <c r="C29" s="340"/>
      <c r="D29" s="340"/>
      <c r="E29" s="340"/>
      <c r="F29" s="340"/>
      <c r="G29" s="340"/>
      <c r="H29" s="340"/>
      <c r="I29" s="340"/>
      <c r="J29" s="340"/>
    </row>
    <row r="30" spans="1:10" ht="12.75" hidden="1">
      <c r="A30" s="153"/>
      <c r="B30" s="340"/>
      <c r="C30" s="340"/>
      <c r="D30" s="340"/>
      <c r="E30" s="340"/>
      <c r="F30" s="340"/>
      <c r="G30" s="340"/>
      <c r="H30" s="340"/>
      <c r="I30" s="340"/>
      <c r="J30" s="340"/>
    </row>
    <row r="31" spans="1:10" ht="12.75">
      <c r="A31" s="153"/>
      <c r="B31" s="313"/>
      <c r="C31" s="82"/>
      <c r="D31" s="249"/>
      <c r="E31" s="249"/>
      <c r="F31" s="249"/>
      <c r="G31" s="249"/>
      <c r="H31" s="249"/>
      <c r="I31" s="249"/>
      <c r="J31" s="82"/>
    </row>
    <row r="32" spans="1:10" ht="12.75">
      <c r="A32" s="153"/>
      <c r="B32" s="320" t="s">
        <v>292</v>
      </c>
      <c r="C32" s="321"/>
      <c r="D32" s="321"/>
      <c r="E32" s="321"/>
      <c r="F32" s="321"/>
      <c r="G32" s="321"/>
      <c r="H32" s="321"/>
      <c r="I32" s="321"/>
      <c r="J32" s="321"/>
    </row>
    <row r="33" spans="1:10" ht="12.75">
      <c r="A33" s="153"/>
      <c r="B33" s="321"/>
      <c r="C33" s="321"/>
      <c r="D33" s="321"/>
      <c r="E33" s="321"/>
      <c r="F33" s="321"/>
      <c r="G33" s="321"/>
      <c r="H33" s="321"/>
      <c r="I33" s="321"/>
      <c r="J33" s="321"/>
    </row>
    <row r="34" spans="1:10" ht="12.75">
      <c r="A34" s="153"/>
      <c r="B34" s="321"/>
      <c r="C34" s="321"/>
      <c r="D34" s="321"/>
      <c r="E34" s="321"/>
      <c r="F34" s="323" t="s">
        <v>293</v>
      </c>
      <c r="G34" s="321"/>
      <c r="H34" s="321"/>
      <c r="I34" s="321"/>
      <c r="J34" s="321"/>
    </row>
    <row r="35" spans="1:10" ht="12.75">
      <c r="A35" s="153"/>
      <c r="B35" s="321"/>
      <c r="C35" s="321"/>
      <c r="D35" s="321"/>
      <c r="E35" s="323" t="s">
        <v>249</v>
      </c>
      <c r="F35" s="323" t="s">
        <v>251</v>
      </c>
      <c r="G35" s="323" t="s">
        <v>254</v>
      </c>
      <c r="H35" s="321"/>
      <c r="I35" s="321"/>
      <c r="J35" s="321"/>
    </row>
    <row r="36" spans="1:10" ht="12.75">
      <c r="A36" s="153"/>
      <c r="B36" s="322"/>
      <c r="C36" s="321"/>
      <c r="D36" s="321"/>
      <c r="E36" s="323" t="s">
        <v>250</v>
      </c>
      <c r="F36" s="323" t="s">
        <v>252</v>
      </c>
      <c r="G36" s="323" t="s">
        <v>255</v>
      </c>
      <c r="H36" s="321"/>
      <c r="I36" s="321"/>
      <c r="J36" s="321"/>
    </row>
    <row r="37" spans="1:10" ht="12.75">
      <c r="A37" s="153"/>
      <c r="B37" s="322"/>
      <c r="C37" s="321"/>
      <c r="D37" s="321"/>
      <c r="E37" s="323" t="s">
        <v>253</v>
      </c>
      <c r="F37" s="323" t="s">
        <v>253</v>
      </c>
      <c r="G37" s="323" t="s">
        <v>253</v>
      </c>
      <c r="H37" s="321"/>
      <c r="I37" s="321"/>
      <c r="J37" s="321"/>
    </row>
    <row r="38" spans="1:10" ht="12.75">
      <c r="A38" s="153"/>
      <c r="B38" s="322" t="s">
        <v>248</v>
      </c>
      <c r="C38" s="321"/>
      <c r="D38" s="321"/>
      <c r="H38" s="321"/>
      <c r="I38" s="321"/>
      <c r="J38" s="321"/>
    </row>
    <row r="39" spans="1:10" ht="12.75" customHeight="1">
      <c r="A39" s="153"/>
      <c r="B39" s="320" t="s">
        <v>258</v>
      </c>
      <c r="C39" s="82"/>
      <c r="D39" s="249"/>
      <c r="E39" s="324">
        <v>64030</v>
      </c>
      <c r="F39" s="324">
        <v>-3941</v>
      </c>
      <c r="G39" s="325">
        <f>+E39+F39</f>
        <v>60089</v>
      </c>
      <c r="H39" s="249"/>
      <c r="I39" s="249"/>
      <c r="J39" s="82"/>
    </row>
    <row r="40" spans="1:10" ht="12.75" customHeight="1">
      <c r="A40" s="153"/>
      <c r="B40" s="320" t="s">
        <v>247</v>
      </c>
      <c r="C40" s="82"/>
      <c r="D40" s="249"/>
      <c r="E40" s="324">
        <v>0</v>
      </c>
      <c r="F40" s="324">
        <v>3941</v>
      </c>
      <c r="G40" s="324">
        <f>+E40+F40</f>
        <v>3941</v>
      </c>
      <c r="H40" s="249"/>
      <c r="I40" s="249"/>
      <c r="J40" s="82"/>
    </row>
    <row r="41" spans="1:10" ht="12.75" customHeight="1">
      <c r="A41" s="153"/>
      <c r="B41" s="320"/>
      <c r="C41" s="82"/>
      <c r="D41" s="249"/>
      <c r="E41" s="249"/>
      <c r="F41" s="249"/>
      <c r="G41" s="249"/>
      <c r="H41" s="249"/>
      <c r="I41" s="249"/>
      <c r="J41" s="82"/>
    </row>
    <row r="42" spans="1:10" ht="12.75">
      <c r="A42" s="153"/>
      <c r="B42" s="313"/>
      <c r="C42" s="82"/>
      <c r="D42" s="249"/>
      <c r="E42" s="249"/>
      <c r="F42" s="249"/>
      <c r="G42" s="249"/>
      <c r="H42" s="249"/>
      <c r="I42" s="249"/>
      <c r="J42" s="82"/>
    </row>
    <row r="43" spans="1:10" ht="12.75">
      <c r="A43" s="153"/>
      <c r="B43" s="313" t="s">
        <v>240</v>
      </c>
      <c r="C43" s="82" t="s">
        <v>237</v>
      </c>
      <c r="D43" s="249" t="s">
        <v>238</v>
      </c>
      <c r="E43" s="249"/>
      <c r="F43" s="249"/>
      <c r="G43" s="249"/>
      <c r="H43" s="249"/>
      <c r="I43" s="249"/>
      <c r="J43" s="82"/>
    </row>
    <row r="44" spans="1:10" ht="12.75">
      <c r="A44" s="153"/>
      <c r="B44" s="313"/>
      <c r="C44" s="82"/>
      <c r="D44" s="249"/>
      <c r="E44" s="249"/>
      <c r="F44" s="249"/>
      <c r="G44" s="249"/>
      <c r="H44" s="249"/>
      <c r="I44" s="249"/>
      <c r="J44" s="82"/>
    </row>
    <row r="45" spans="1:10" ht="12.75">
      <c r="A45" s="153"/>
      <c r="B45" s="339" t="s">
        <v>256</v>
      </c>
      <c r="C45" s="340"/>
      <c r="D45" s="340"/>
      <c r="E45" s="340"/>
      <c r="F45" s="340"/>
      <c r="G45" s="340"/>
      <c r="H45" s="340"/>
      <c r="I45" s="340"/>
      <c r="J45" s="340"/>
    </row>
    <row r="46" spans="1:10" ht="12.75">
      <c r="A46" s="153"/>
      <c r="B46" s="340"/>
      <c r="C46" s="340"/>
      <c r="D46" s="340"/>
      <c r="E46" s="340"/>
      <c r="F46" s="340"/>
      <c r="G46" s="340"/>
      <c r="H46" s="340"/>
      <c r="I46" s="340"/>
      <c r="J46" s="340"/>
    </row>
    <row r="47" spans="1:10" ht="12.75" hidden="1">
      <c r="A47" s="153"/>
      <c r="B47" s="340"/>
      <c r="C47" s="340"/>
      <c r="D47" s="340"/>
      <c r="E47" s="340"/>
      <c r="F47" s="340"/>
      <c r="G47" s="340"/>
      <c r="H47" s="340"/>
      <c r="I47" s="340"/>
      <c r="J47" s="340"/>
    </row>
    <row r="48" spans="1:10" ht="12.75">
      <c r="A48" s="153"/>
      <c r="B48" s="82"/>
      <c r="C48" s="82"/>
      <c r="D48" s="82"/>
      <c r="E48" s="82"/>
      <c r="F48" s="82"/>
      <c r="G48" s="82"/>
      <c r="H48" s="82"/>
      <c r="I48" s="82"/>
      <c r="J48" s="82"/>
    </row>
    <row r="49" spans="1:10" ht="12.75">
      <c r="A49" s="153"/>
      <c r="B49" s="313" t="s">
        <v>264</v>
      </c>
      <c r="C49" s="82" t="s">
        <v>265</v>
      </c>
      <c r="D49" s="312" t="s">
        <v>266</v>
      </c>
      <c r="E49" s="82"/>
      <c r="F49" s="82"/>
      <c r="G49" s="82"/>
      <c r="H49" s="82"/>
      <c r="I49" s="82"/>
      <c r="J49" s="82"/>
    </row>
    <row r="50" spans="1:10" ht="12.75">
      <c r="A50" s="153"/>
      <c r="B50" s="82"/>
      <c r="C50" s="82"/>
      <c r="D50" s="82"/>
      <c r="E50" s="82"/>
      <c r="F50" s="82"/>
      <c r="G50" s="82"/>
      <c r="H50" s="82"/>
      <c r="I50" s="82"/>
      <c r="J50" s="82"/>
    </row>
    <row r="51" spans="1:10" ht="12.75">
      <c r="A51" s="153"/>
      <c r="B51" s="312" t="s">
        <v>267</v>
      </c>
      <c r="C51" s="82"/>
      <c r="D51" s="82"/>
      <c r="E51" s="82"/>
      <c r="F51" s="82"/>
      <c r="G51" s="82"/>
      <c r="H51" s="82"/>
      <c r="I51" s="82"/>
      <c r="J51" s="82"/>
    </row>
    <row r="52" spans="1:10" ht="12.75">
      <c r="A52" s="153"/>
      <c r="B52" s="82"/>
      <c r="C52" s="82"/>
      <c r="D52" s="82"/>
      <c r="E52" s="82"/>
      <c r="F52" s="82"/>
      <c r="G52" s="82"/>
      <c r="H52" s="82"/>
      <c r="I52" s="82"/>
      <c r="J52" s="82"/>
    </row>
    <row r="53" spans="1:10" ht="12.75">
      <c r="A53" s="153"/>
      <c r="B53" s="313" t="s">
        <v>268</v>
      </c>
      <c r="C53" s="82" t="s">
        <v>269</v>
      </c>
      <c r="D53" s="82" t="s">
        <v>270</v>
      </c>
      <c r="E53" s="82"/>
      <c r="F53" s="82"/>
      <c r="G53" s="82"/>
      <c r="H53" s="82"/>
      <c r="I53" s="82"/>
      <c r="J53" s="82"/>
    </row>
    <row r="54" spans="1:10" ht="12.75">
      <c r="A54" s="153"/>
      <c r="B54" s="82"/>
      <c r="C54" s="82"/>
      <c r="D54" s="82"/>
      <c r="E54" s="82"/>
      <c r="F54" s="82"/>
      <c r="G54" s="82"/>
      <c r="H54" s="82"/>
      <c r="I54" s="82"/>
      <c r="J54" s="82"/>
    </row>
    <row r="55" spans="1:10" ht="12.75">
      <c r="A55" s="153"/>
      <c r="B55" s="313" t="s">
        <v>271</v>
      </c>
      <c r="C55" s="82" t="s">
        <v>272</v>
      </c>
      <c r="D55" s="82" t="s">
        <v>295</v>
      </c>
      <c r="E55" s="82"/>
      <c r="F55" s="82"/>
      <c r="G55" s="82"/>
      <c r="H55" s="82"/>
      <c r="I55" s="82"/>
      <c r="J55" s="82"/>
    </row>
    <row r="56" spans="1:10" ht="12.75">
      <c r="A56" s="153"/>
      <c r="B56" s="82"/>
      <c r="C56" s="82"/>
      <c r="D56" s="82"/>
      <c r="E56" s="82"/>
      <c r="F56" s="82"/>
      <c r="G56" s="82"/>
      <c r="H56" s="82"/>
      <c r="I56" s="82"/>
      <c r="J56" s="82"/>
    </row>
    <row r="57" spans="1:10" ht="12.75">
      <c r="A57" s="153"/>
      <c r="B57" s="313" t="s">
        <v>273</v>
      </c>
      <c r="C57" s="82" t="s">
        <v>275</v>
      </c>
      <c r="D57" s="82" t="s">
        <v>276</v>
      </c>
      <c r="E57" s="82"/>
      <c r="F57" s="82"/>
      <c r="G57" s="82"/>
      <c r="H57" s="82"/>
      <c r="I57" s="82"/>
      <c r="J57" s="82"/>
    </row>
    <row r="58" spans="1:10" ht="12.75">
      <c r="A58" s="153"/>
      <c r="B58" s="82"/>
      <c r="C58" s="82"/>
      <c r="D58" s="82"/>
      <c r="E58" s="82"/>
      <c r="F58" s="82"/>
      <c r="G58" s="82"/>
      <c r="H58" s="82"/>
      <c r="I58" s="82"/>
      <c r="J58" s="82"/>
    </row>
    <row r="59" spans="1:10" ht="12.75">
      <c r="A59" s="153"/>
      <c r="B59" s="313" t="s">
        <v>277</v>
      </c>
      <c r="C59" s="82" t="s">
        <v>274</v>
      </c>
      <c r="D59" s="249" t="s">
        <v>278</v>
      </c>
      <c r="E59" s="249"/>
      <c r="F59" s="249"/>
      <c r="G59" s="249"/>
      <c r="H59" s="249"/>
      <c r="I59" s="249"/>
      <c r="J59" s="82"/>
    </row>
    <row r="60" spans="1:10" ht="12.75">
      <c r="A60" s="153"/>
      <c r="B60" s="313"/>
      <c r="C60" s="82"/>
      <c r="D60" s="249"/>
      <c r="E60" s="249"/>
      <c r="F60" s="249"/>
      <c r="G60" s="249"/>
      <c r="H60" s="249"/>
      <c r="I60" s="249"/>
      <c r="J60" s="82"/>
    </row>
    <row r="61" spans="1:10" ht="12.75">
      <c r="A61" s="153"/>
      <c r="B61" s="313" t="s">
        <v>279</v>
      </c>
      <c r="C61" s="82" t="s">
        <v>280</v>
      </c>
      <c r="D61" s="249" t="s">
        <v>294</v>
      </c>
      <c r="E61" s="249"/>
      <c r="F61" s="249"/>
      <c r="G61" s="249"/>
      <c r="H61" s="249"/>
      <c r="I61" s="249"/>
      <c r="J61" s="82"/>
    </row>
    <row r="62" spans="1:10" ht="12.75">
      <c r="A62" s="153"/>
      <c r="B62" s="313"/>
      <c r="C62" s="82"/>
      <c r="D62" s="249"/>
      <c r="E62" s="249"/>
      <c r="F62" s="249"/>
      <c r="G62" s="249"/>
      <c r="H62" s="249"/>
      <c r="I62" s="249"/>
      <c r="J62" s="82"/>
    </row>
    <row r="63" spans="1:10" ht="12.75">
      <c r="A63" s="153"/>
      <c r="B63" s="313" t="s">
        <v>281</v>
      </c>
      <c r="C63" s="82" t="s">
        <v>282</v>
      </c>
      <c r="D63" s="249" t="s">
        <v>283</v>
      </c>
      <c r="E63" s="249"/>
      <c r="F63" s="249"/>
      <c r="G63" s="249"/>
      <c r="H63" s="249"/>
      <c r="I63" s="249"/>
      <c r="J63" s="82"/>
    </row>
    <row r="64" spans="1:10" ht="12.75">
      <c r="A64" s="153"/>
      <c r="B64" s="313"/>
      <c r="C64" s="82"/>
      <c r="D64" s="249"/>
      <c r="E64" s="249"/>
      <c r="F64" s="249"/>
      <c r="G64" s="249"/>
      <c r="H64" s="249"/>
      <c r="I64" s="249"/>
      <c r="J64" s="82"/>
    </row>
    <row r="65" spans="1:10" ht="12.75">
      <c r="A65" s="153"/>
      <c r="B65" s="313" t="s">
        <v>284</v>
      </c>
      <c r="C65" s="82" t="s">
        <v>285</v>
      </c>
      <c r="D65" s="249" t="s">
        <v>286</v>
      </c>
      <c r="E65" s="249"/>
      <c r="F65" s="249"/>
      <c r="G65" s="249"/>
      <c r="H65" s="249"/>
      <c r="I65" s="249"/>
      <c r="J65" s="82"/>
    </row>
    <row r="66" spans="1:10" ht="12.75">
      <c r="A66" s="153"/>
      <c r="B66" s="313"/>
      <c r="C66" s="82"/>
      <c r="D66" s="249"/>
      <c r="E66" s="249"/>
      <c r="F66" s="249"/>
      <c r="G66" s="249"/>
      <c r="H66" s="249"/>
      <c r="I66" s="249"/>
      <c r="J66" s="82"/>
    </row>
    <row r="67" spans="1:10" ht="12.75">
      <c r="A67" s="153"/>
      <c r="B67" s="320" t="s">
        <v>287</v>
      </c>
      <c r="C67" s="321"/>
      <c r="D67" s="321"/>
      <c r="E67" s="321"/>
      <c r="F67" s="321"/>
      <c r="G67" s="321"/>
      <c r="H67" s="321"/>
      <c r="I67" s="321"/>
      <c r="J67" s="321"/>
    </row>
    <row r="68" spans="1:10" ht="12.75">
      <c r="A68" s="153"/>
      <c r="B68" s="321"/>
      <c r="C68" s="321"/>
      <c r="D68" s="321"/>
      <c r="E68" s="321"/>
      <c r="F68" s="321"/>
      <c r="G68" s="321"/>
      <c r="H68" s="321"/>
      <c r="I68" s="321"/>
      <c r="J68" s="321"/>
    </row>
    <row r="69" spans="1:3" ht="12.75">
      <c r="A69" s="153"/>
      <c r="B69" s="154"/>
      <c r="C69" s="154"/>
    </row>
    <row r="70" spans="1:3" ht="13.5" customHeight="1">
      <c r="A70" s="153" t="s">
        <v>72</v>
      </c>
      <c r="B70" s="154" t="s">
        <v>15</v>
      </c>
      <c r="C70" s="154"/>
    </row>
    <row r="71" spans="1:3" ht="12.75">
      <c r="A71" s="153"/>
      <c r="B71" s="154"/>
      <c r="C71" s="154"/>
    </row>
    <row r="72" spans="1:10" ht="12.75">
      <c r="A72" s="153"/>
      <c r="B72" s="339" t="s">
        <v>188</v>
      </c>
      <c r="C72" s="340"/>
      <c r="D72" s="340"/>
      <c r="E72" s="340"/>
      <c r="F72" s="340"/>
      <c r="G72" s="340"/>
      <c r="H72" s="340"/>
      <c r="I72" s="340"/>
      <c r="J72" s="340"/>
    </row>
    <row r="73" spans="1:10" ht="12.75">
      <c r="A73" s="153"/>
      <c r="B73" s="83"/>
      <c r="C73" s="83"/>
      <c r="D73" s="83"/>
      <c r="E73" s="83"/>
      <c r="F73" s="83"/>
      <c r="G73" s="83"/>
      <c r="H73" s="83"/>
      <c r="I73" s="83"/>
      <c r="J73" s="83"/>
    </row>
    <row r="74" spans="1:3" ht="12.75">
      <c r="A74" s="153"/>
      <c r="B74" s="154"/>
      <c r="C74" s="154"/>
    </row>
    <row r="75" spans="1:3" ht="12.75">
      <c r="A75" s="153" t="s">
        <v>73</v>
      </c>
      <c r="B75" s="154" t="s">
        <v>16</v>
      </c>
      <c r="C75" s="154"/>
    </row>
    <row r="76" spans="1:3" ht="12.75">
      <c r="A76" s="153"/>
      <c r="B76" s="154"/>
      <c r="C76" s="154"/>
    </row>
    <row r="77" spans="1:10" ht="12" customHeight="1">
      <c r="A77" s="153"/>
      <c r="B77" s="334" t="s">
        <v>335</v>
      </c>
      <c r="C77" s="340"/>
      <c r="D77" s="340"/>
      <c r="E77" s="340"/>
      <c r="F77" s="340"/>
      <c r="G77" s="340"/>
      <c r="H77" s="340"/>
      <c r="I77" s="340"/>
      <c r="J77" s="340"/>
    </row>
    <row r="78" spans="1:3" ht="12.75">
      <c r="A78" s="153"/>
      <c r="C78" s="154"/>
    </row>
    <row r="79" spans="1:3" ht="12.75">
      <c r="A79" s="153"/>
      <c r="B79" s="154"/>
      <c r="C79" s="154"/>
    </row>
    <row r="80" spans="1:3" ht="12.75">
      <c r="A80" s="153" t="s">
        <v>74</v>
      </c>
      <c r="B80" s="154" t="s">
        <v>17</v>
      </c>
      <c r="C80" s="154"/>
    </row>
    <row r="81" spans="1:3" ht="12.75">
      <c r="A81" s="153"/>
      <c r="B81" s="154"/>
      <c r="C81" s="154"/>
    </row>
    <row r="82" spans="1:10" ht="12" customHeight="1">
      <c r="A82" s="153"/>
      <c r="B82" s="320" t="s">
        <v>206</v>
      </c>
      <c r="C82" s="321"/>
      <c r="D82" s="321"/>
      <c r="E82" s="321"/>
      <c r="F82" s="321"/>
      <c r="G82" s="321"/>
      <c r="H82" s="321"/>
      <c r="I82" s="321"/>
      <c r="J82" s="321"/>
    </row>
    <row r="83" spans="1:10" ht="12.75">
      <c r="A83" s="153"/>
      <c r="B83" s="83"/>
      <c r="C83" s="83"/>
      <c r="D83" s="83"/>
      <c r="E83" s="83"/>
      <c r="F83" s="83"/>
      <c r="G83" s="83"/>
      <c r="H83" s="83"/>
      <c r="I83" s="83"/>
      <c r="J83" s="83"/>
    </row>
    <row r="84" spans="1:3" ht="12.75">
      <c r="A84" s="153"/>
      <c r="C84" s="154"/>
    </row>
    <row r="85" spans="1:3" ht="12.75">
      <c r="A85" s="156" t="s">
        <v>75</v>
      </c>
      <c r="B85" s="154" t="s">
        <v>18</v>
      </c>
      <c r="C85" s="154"/>
    </row>
    <row r="86" spans="1:3" ht="12.75">
      <c r="A86" s="153"/>
      <c r="B86" s="154"/>
      <c r="C86" s="154"/>
    </row>
    <row r="87" spans="1:3" ht="12.75">
      <c r="A87" s="153"/>
      <c r="B87" s="4" t="s">
        <v>123</v>
      </c>
      <c r="C87" s="154"/>
    </row>
    <row r="88" spans="1:3" ht="12.75">
      <c r="A88" s="153"/>
      <c r="B88" s="154"/>
      <c r="C88" s="154"/>
    </row>
    <row r="89" spans="1:3" ht="12.75">
      <c r="A89" s="153"/>
      <c r="B89" s="154"/>
      <c r="C89" s="154"/>
    </row>
    <row r="90" spans="1:3" ht="12.75">
      <c r="A90" s="153" t="s">
        <v>76</v>
      </c>
      <c r="B90" s="154" t="s">
        <v>9</v>
      </c>
      <c r="C90" s="154"/>
    </row>
    <row r="91" spans="1:3" ht="12.75">
      <c r="A91" s="153"/>
      <c r="B91" s="154"/>
      <c r="C91" s="154"/>
    </row>
    <row r="92" spans="1:10" ht="12.75">
      <c r="A92" s="153"/>
      <c r="B92" s="339" t="s">
        <v>322</v>
      </c>
      <c r="C92" s="340"/>
      <c r="D92" s="340"/>
      <c r="E92" s="340"/>
      <c r="F92" s="340"/>
      <c r="G92" s="340"/>
      <c r="H92" s="340"/>
      <c r="I92" s="340"/>
      <c r="J92" s="340"/>
    </row>
    <row r="93" spans="1:10" ht="38.25" customHeight="1">
      <c r="A93" s="153"/>
      <c r="B93" s="340"/>
      <c r="C93" s="340"/>
      <c r="D93" s="340"/>
      <c r="E93" s="340"/>
      <c r="F93" s="340"/>
      <c r="G93" s="340"/>
      <c r="H93" s="340"/>
      <c r="I93" s="340"/>
      <c r="J93" s="340"/>
    </row>
    <row r="94" spans="1:3" ht="12.75">
      <c r="A94" s="153"/>
      <c r="B94" s="154"/>
      <c r="C94" s="154"/>
    </row>
    <row r="95" spans="1:10" ht="12.75" customHeight="1">
      <c r="A95" s="153"/>
      <c r="B95" s="339" t="s">
        <v>323</v>
      </c>
      <c r="C95" s="340"/>
      <c r="D95" s="340"/>
      <c r="E95" s="340"/>
      <c r="F95" s="340"/>
      <c r="G95" s="340"/>
      <c r="H95" s="340"/>
      <c r="I95" s="340"/>
      <c r="J95" s="340"/>
    </row>
    <row r="96" spans="1:10" ht="12.75">
      <c r="A96" s="153"/>
      <c r="B96" s="340"/>
      <c r="C96" s="340"/>
      <c r="D96" s="340"/>
      <c r="E96" s="340"/>
      <c r="F96" s="340"/>
      <c r="G96" s="340"/>
      <c r="H96" s="340"/>
      <c r="I96" s="340"/>
      <c r="J96" s="340"/>
    </row>
    <row r="97" spans="1:3" ht="12.75">
      <c r="A97" s="153"/>
      <c r="B97" s="154"/>
      <c r="C97" s="154"/>
    </row>
    <row r="98" spans="1:3" ht="12.75">
      <c r="A98" s="153"/>
      <c r="B98" s="154"/>
      <c r="C98" s="154"/>
    </row>
    <row r="99" spans="1:5" ht="12.75">
      <c r="A99" s="156" t="s">
        <v>77</v>
      </c>
      <c r="B99" s="154" t="s">
        <v>19</v>
      </c>
      <c r="C99" s="154"/>
      <c r="E99" s="157"/>
    </row>
    <row r="100" spans="1:3" ht="12.75">
      <c r="A100" s="153"/>
      <c r="B100" s="154"/>
      <c r="C100" s="154"/>
    </row>
    <row r="101" spans="1:10" ht="12.75">
      <c r="A101" s="153"/>
      <c r="B101" s="339" t="s">
        <v>233</v>
      </c>
      <c r="C101" s="340"/>
      <c r="D101" s="340"/>
      <c r="E101" s="340"/>
      <c r="F101" s="340"/>
      <c r="G101" s="340"/>
      <c r="H101" s="340"/>
      <c r="I101" s="340"/>
      <c r="J101" s="340"/>
    </row>
    <row r="102" spans="1:3" ht="12.75">
      <c r="A102" s="153"/>
      <c r="C102" s="154"/>
    </row>
    <row r="103" spans="1:2" ht="12.75">
      <c r="A103" s="153"/>
      <c r="B103" s="154"/>
    </row>
    <row r="104" spans="1:9" ht="12.75">
      <c r="A104" s="153" t="s">
        <v>78</v>
      </c>
      <c r="B104" s="158" t="s">
        <v>10</v>
      </c>
      <c r="C104" s="154"/>
      <c r="E104" s="119"/>
      <c r="F104" s="119"/>
      <c r="G104" s="119"/>
      <c r="H104" s="119"/>
      <c r="I104" s="119"/>
    </row>
    <row r="105" spans="1:9" ht="12.75">
      <c r="A105" s="153"/>
      <c r="B105" s="158"/>
      <c r="C105" s="154"/>
      <c r="E105" s="119"/>
      <c r="F105" s="119"/>
      <c r="G105" s="119"/>
      <c r="H105" s="119"/>
      <c r="I105" s="119"/>
    </row>
    <row r="106" spans="1:9" ht="12.75">
      <c r="A106" s="156"/>
      <c r="B106" s="4" t="s">
        <v>114</v>
      </c>
      <c r="C106" s="154"/>
      <c r="E106" s="119"/>
      <c r="F106" s="119"/>
      <c r="G106" s="119"/>
      <c r="H106" s="119"/>
      <c r="I106" s="119"/>
    </row>
    <row r="107" spans="1:9" ht="12.75">
      <c r="A107" s="156"/>
      <c r="C107" s="154"/>
      <c r="E107" s="119"/>
      <c r="F107" s="119"/>
      <c r="G107" s="119"/>
      <c r="H107" s="119"/>
      <c r="I107" s="119"/>
    </row>
    <row r="108" spans="1:9" ht="12.75">
      <c r="A108" s="156"/>
      <c r="B108" s="4" t="s">
        <v>105</v>
      </c>
      <c r="C108" s="154"/>
      <c r="E108" s="119"/>
      <c r="F108" s="119"/>
      <c r="G108" s="119"/>
      <c r="H108" s="119"/>
      <c r="I108" s="119"/>
    </row>
    <row r="109" spans="1:9" ht="12.75">
      <c r="A109" s="156"/>
      <c r="C109" s="154"/>
      <c r="E109" s="119"/>
      <c r="F109" s="119"/>
      <c r="G109" s="119"/>
      <c r="H109" s="119"/>
      <c r="I109" s="119"/>
    </row>
    <row r="110" spans="1:9" ht="12.75">
      <c r="A110" s="156"/>
      <c r="C110" s="154"/>
      <c r="D110" s="4" t="s">
        <v>106</v>
      </c>
      <c r="E110" s="159" t="s">
        <v>193</v>
      </c>
      <c r="F110" s="119"/>
      <c r="G110" s="119"/>
      <c r="H110" s="119"/>
      <c r="I110" s="119"/>
    </row>
    <row r="111" spans="1:9" ht="12.75">
      <c r="A111" s="156"/>
      <c r="C111" s="154"/>
      <c r="E111" s="119"/>
      <c r="F111" s="119"/>
      <c r="G111" s="119"/>
      <c r="H111" s="119"/>
      <c r="I111" s="119"/>
    </row>
    <row r="112" spans="1:9" ht="12.75">
      <c r="A112" s="156"/>
      <c r="C112" s="154"/>
      <c r="D112" s="4" t="s">
        <v>107</v>
      </c>
      <c r="E112" s="159" t="s">
        <v>124</v>
      </c>
      <c r="F112" s="119"/>
      <c r="G112" s="119"/>
      <c r="H112" s="119"/>
      <c r="I112" s="119"/>
    </row>
    <row r="113" spans="1:9" ht="12.75">
      <c r="A113" s="156"/>
      <c r="C113" s="154"/>
      <c r="E113" s="119"/>
      <c r="F113" s="119"/>
      <c r="G113" s="119"/>
      <c r="H113" s="119"/>
      <c r="I113" s="119"/>
    </row>
    <row r="114" spans="1:9" ht="12.75">
      <c r="A114" s="156"/>
      <c r="C114" s="154"/>
      <c r="D114" s="4" t="s">
        <v>108</v>
      </c>
      <c r="E114" s="159" t="s">
        <v>143</v>
      </c>
      <c r="F114" s="119"/>
      <c r="G114" s="119"/>
      <c r="H114" s="119"/>
      <c r="I114" s="119"/>
    </row>
    <row r="115" spans="1:9" ht="12.75">
      <c r="A115" s="156"/>
      <c r="B115" s="154"/>
      <c r="C115" s="154"/>
      <c r="E115" s="159"/>
      <c r="F115" s="119"/>
      <c r="G115" s="119"/>
      <c r="H115" s="119"/>
      <c r="I115" s="119"/>
    </row>
    <row r="116" spans="1:9" ht="12.75">
      <c r="A116" s="156"/>
      <c r="B116" s="154"/>
      <c r="C116" s="154"/>
      <c r="E116" s="159"/>
      <c r="F116" s="119"/>
      <c r="G116" s="119"/>
      <c r="H116" s="119"/>
      <c r="I116" s="119"/>
    </row>
    <row r="117" spans="1:10" ht="13.5" thickBot="1">
      <c r="A117" s="156"/>
      <c r="B117" s="154"/>
      <c r="C117" s="154"/>
      <c r="E117" s="331" t="s">
        <v>26</v>
      </c>
      <c r="F117" s="331"/>
      <c r="G117" s="331"/>
      <c r="H117" s="331"/>
      <c r="I117" s="331"/>
      <c r="J117" s="331"/>
    </row>
    <row r="118" spans="1:10" ht="12.75">
      <c r="A118" s="156"/>
      <c r="B118" s="154"/>
      <c r="C118" s="154"/>
      <c r="E118" s="172"/>
      <c r="F118" s="172"/>
      <c r="G118" s="172"/>
      <c r="H118" s="172"/>
      <c r="I118" s="172"/>
      <c r="J118" s="172"/>
    </row>
    <row r="119" spans="1:10" ht="12.75">
      <c r="A119" s="156"/>
      <c r="B119" s="154"/>
      <c r="C119" s="154"/>
      <c r="D119" s="11"/>
      <c r="E119" s="201" t="s">
        <v>12</v>
      </c>
      <c r="F119" s="201" t="s">
        <v>11</v>
      </c>
      <c r="G119" s="201" t="s">
        <v>110</v>
      </c>
      <c r="H119" s="201"/>
      <c r="I119" s="201" t="s">
        <v>117</v>
      </c>
      <c r="J119" s="201" t="s">
        <v>113</v>
      </c>
    </row>
    <row r="120" spans="1:10" ht="12.75">
      <c r="A120" s="156"/>
      <c r="B120" s="154"/>
      <c r="C120" s="154"/>
      <c r="D120" s="11"/>
      <c r="E120" s="201" t="s">
        <v>109</v>
      </c>
      <c r="F120" s="201" t="s">
        <v>109</v>
      </c>
      <c r="G120" s="201"/>
      <c r="H120" s="201"/>
      <c r="I120" s="201"/>
      <c r="J120" s="201"/>
    </row>
    <row r="121" spans="1:10" ht="12.75">
      <c r="A121" s="156"/>
      <c r="B121" s="154"/>
      <c r="C121" s="154"/>
      <c r="D121" s="11"/>
      <c r="E121" s="201" t="s">
        <v>28</v>
      </c>
      <c r="F121" s="201" t="s">
        <v>28</v>
      </c>
      <c r="G121" s="201" t="s">
        <v>28</v>
      </c>
      <c r="H121" s="201"/>
      <c r="I121" s="201" t="s">
        <v>28</v>
      </c>
      <c r="J121" s="201" t="s">
        <v>28</v>
      </c>
    </row>
    <row r="122" spans="1:10" ht="12.75">
      <c r="A122" s="156"/>
      <c r="B122" s="154"/>
      <c r="C122" s="154"/>
      <c r="D122" s="11"/>
      <c r="E122" s="201"/>
      <c r="F122" s="201"/>
      <c r="G122" s="201"/>
      <c r="H122" s="201"/>
      <c r="I122" s="201"/>
      <c r="J122" s="201"/>
    </row>
    <row r="123" spans="1:10" ht="12.75">
      <c r="A123" s="156"/>
      <c r="B123" s="154"/>
      <c r="C123" s="154"/>
      <c r="D123" s="11" t="s">
        <v>13</v>
      </c>
      <c r="E123" s="160">
        <v>575</v>
      </c>
      <c r="F123" s="160">
        <v>260835</v>
      </c>
      <c r="G123" s="160">
        <v>1</v>
      </c>
      <c r="H123" s="160"/>
      <c r="I123" s="160">
        <v>0</v>
      </c>
      <c r="J123" s="160">
        <f>SUM(E123:I123)</f>
        <v>261411</v>
      </c>
    </row>
    <row r="124" spans="1:10" ht="12.75">
      <c r="A124" s="156"/>
      <c r="B124" s="154"/>
      <c r="C124" s="154"/>
      <c r="D124" s="11" t="s">
        <v>111</v>
      </c>
      <c r="E124" s="299">
        <v>106969</v>
      </c>
      <c r="F124" s="299">
        <v>62738</v>
      </c>
      <c r="G124" s="299">
        <v>62809</v>
      </c>
      <c r="H124" s="161"/>
      <c r="I124" s="161">
        <v>-232516</v>
      </c>
      <c r="J124" s="160">
        <f>SUM(E124:I124)</f>
        <v>0</v>
      </c>
    </row>
    <row r="125" spans="1:10" ht="12.75">
      <c r="A125" s="156"/>
      <c r="B125" s="154"/>
      <c r="C125" s="154"/>
      <c r="D125" s="11" t="s">
        <v>112</v>
      </c>
      <c r="E125" s="300">
        <f>+E123+E124</f>
        <v>107544</v>
      </c>
      <c r="F125" s="300">
        <f>+F123+F124</f>
        <v>323573</v>
      </c>
      <c r="G125" s="300">
        <f>+G123+G124</f>
        <v>62810</v>
      </c>
      <c r="H125" s="300"/>
      <c r="I125" s="300">
        <f>+I123+I124</f>
        <v>-232516</v>
      </c>
      <c r="J125" s="300">
        <f>SUM(E125:I125)</f>
        <v>261411</v>
      </c>
    </row>
    <row r="126" spans="1:10" ht="12.75">
      <c r="A126" s="156"/>
      <c r="B126" s="154"/>
      <c r="C126" s="154"/>
      <c r="D126" s="11"/>
      <c r="E126" s="160"/>
      <c r="F126" s="160"/>
      <c r="G126" s="160"/>
      <c r="H126" s="160"/>
      <c r="I126" s="160"/>
      <c r="J126" s="160"/>
    </row>
    <row r="127" spans="1:10" ht="12.75">
      <c r="A127" s="156"/>
      <c r="B127" s="154"/>
      <c r="C127" s="154"/>
      <c r="D127" s="11" t="s">
        <v>41</v>
      </c>
      <c r="E127" s="160">
        <v>8404</v>
      </c>
      <c r="F127" s="160">
        <v>30411</v>
      </c>
      <c r="G127" s="160">
        <v>56747</v>
      </c>
      <c r="H127" s="160"/>
      <c r="I127" s="160">
        <v>-74793</v>
      </c>
      <c r="J127" s="160">
        <f>SUM(E127:I127)</f>
        <v>20769</v>
      </c>
    </row>
    <row r="128" spans="1:10" ht="12.75">
      <c r="A128" s="156"/>
      <c r="B128" s="154"/>
      <c r="C128" s="154"/>
      <c r="D128" s="11"/>
      <c r="E128" s="11"/>
      <c r="F128" s="11"/>
      <c r="G128" s="11"/>
      <c r="H128" s="11"/>
      <c r="I128" s="11"/>
      <c r="J128" s="11"/>
    </row>
    <row r="129" spans="1:10" ht="12.75">
      <c r="A129" s="156"/>
      <c r="B129" s="154"/>
      <c r="C129" s="154"/>
      <c r="D129" s="11" t="s">
        <v>69</v>
      </c>
      <c r="E129" s="160">
        <v>6051</v>
      </c>
      <c r="F129" s="160">
        <v>22749</v>
      </c>
      <c r="G129" s="160">
        <v>45323</v>
      </c>
      <c r="H129" s="160"/>
      <c r="I129" s="160">
        <v>-60309</v>
      </c>
      <c r="J129" s="160">
        <f>SUM(E129:I129)</f>
        <v>13814</v>
      </c>
    </row>
    <row r="130" spans="1:10" ht="12.75">
      <c r="A130" s="156"/>
      <c r="B130" s="154"/>
      <c r="C130" s="154"/>
      <c r="E130" s="301"/>
      <c r="F130" s="301"/>
      <c r="G130" s="301"/>
      <c r="H130" s="301"/>
      <c r="I130" s="301"/>
      <c r="J130" s="301"/>
    </row>
    <row r="131" spans="5:9" ht="12.75">
      <c r="E131" s="119"/>
      <c r="F131" s="119"/>
      <c r="G131" s="119"/>
      <c r="H131" s="119"/>
      <c r="I131" s="119"/>
    </row>
    <row r="132" spans="1:3" ht="12.75">
      <c r="A132" s="156" t="s">
        <v>79</v>
      </c>
      <c r="B132" s="154" t="s">
        <v>330</v>
      </c>
      <c r="C132" s="154"/>
    </row>
    <row r="133" spans="1:3" ht="12.75">
      <c r="A133" s="156"/>
      <c r="B133" s="154"/>
      <c r="C133" s="154"/>
    </row>
    <row r="134" spans="1:10" ht="12.75">
      <c r="A134" s="156"/>
      <c r="B134" s="334" t="s">
        <v>341</v>
      </c>
      <c r="C134" s="340"/>
      <c r="D134" s="340"/>
      <c r="E134" s="340"/>
      <c r="F134" s="340"/>
      <c r="G134" s="340"/>
      <c r="H134" s="340"/>
      <c r="I134" s="340"/>
      <c r="J134" s="340"/>
    </row>
    <row r="135" spans="1:10" ht="52.5" customHeight="1">
      <c r="A135" s="156"/>
      <c r="B135" s="340"/>
      <c r="C135" s="340"/>
      <c r="D135" s="340"/>
      <c r="E135" s="340"/>
      <c r="F135" s="340"/>
      <c r="G135" s="340"/>
      <c r="H135" s="340"/>
      <c r="I135" s="340"/>
      <c r="J135" s="340"/>
    </row>
    <row r="136" spans="1:3" ht="12.75">
      <c r="A136" s="153"/>
      <c r="B136" s="154"/>
      <c r="C136" s="154"/>
    </row>
    <row r="137" spans="1:10" ht="12.75">
      <c r="A137" s="153"/>
      <c r="B137" s="339" t="s">
        <v>331</v>
      </c>
      <c r="C137" s="340"/>
      <c r="D137" s="340"/>
      <c r="E137" s="340"/>
      <c r="F137" s="340"/>
      <c r="G137" s="340"/>
      <c r="H137" s="340"/>
      <c r="I137" s="340"/>
      <c r="J137" s="340"/>
    </row>
    <row r="138" spans="1:10" ht="12.75">
      <c r="A138" s="153"/>
      <c r="B138" s="340"/>
      <c r="C138" s="340"/>
      <c r="D138" s="340"/>
      <c r="E138" s="340"/>
      <c r="F138" s="340"/>
      <c r="G138" s="340"/>
      <c r="H138" s="340"/>
      <c r="I138" s="340"/>
      <c r="J138" s="340"/>
    </row>
    <row r="139" spans="1:3" ht="12.75">
      <c r="A139" s="153"/>
      <c r="B139" s="154"/>
      <c r="C139" s="154"/>
    </row>
    <row r="140" spans="1:3" ht="12.75">
      <c r="A140" s="153"/>
      <c r="B140" s="154"/>
      <c r="C140" s="154"/>
    </row>
    <row r="141" spans="1:4" ht="12.75">
      <c r="A141" s="153" t="s">
        <v>80</v>
      </c>
      <c r="B141" s="154" t="s">
        <v>20</v>
      </c>
      <c r="D141" s="154"/>
    </row>
    <row r="142" spans="1:9" ht="12.75">
      <c r="A142" s="153"/>
      <c r="B142" s="35"/>
      <c r="C142" s="11"/>
      <c r="D142" s="35"/>
      <c r="E142" s="11"/>
      <c r="F142" s="11"/>
      <c r="G142" s="11"/>
      <c r="H142" s="11"/>
      <c r="I142" s="11"/>
    </row>
    <row r="143" spans="1:10" ht="12.75">
      <c r="A143" s="153"/>
      <c r="B143" s="329" t="s">
        <v>333</v>
      </c>
      <c r="C143" s="330"/>
      <c r="D143" s="330"/>
      <c r="E143" s="330"/>
      <c r="F143" s="330"/>
      <c r="G143" s="330"/>
      <c r="H143" s="330"/>
      <c r="I143" s="330"/>
      <c r="J143" s="330"/>
    </row>
    <row r="144" spans="1:10" ht="41.25" customHeight="1">
      <c r="A144" s="153"/>
      <c r="B144" s="330"/>
      <c r="C144" s="330"/>
      <c r="D144" s="330"/>
      <c r="E144" s="330"/>
      <c r="F144" s="330"/>
      <c r="G144" s="330"/>
      <c r="H144" s="330"/>
      <c r="I144" s="330"/>
      <c r="J144" s="330"/>
    </row>
    <row r="145" spans="1:9" ht="12.75">
      <c r="A145" s="153"/>
      <c r="B145" s="35"/>
      <c r="C145" s="11"/>
      <c r="D145" s="35"/>
      <c r="E145" s="11"/>
      <c r="F145" s="11"/>
      <c r="G145" s="11"/>
      <c r="H145" s="11"/>
      <c r="I145" s="11"/>
    </row>
    <row r="146" spans="1:10" ht="12.75">
      <c r="A146" s="153"/>
      <c r="B146" s="248" t="s">
        <v>334</v>
      </c>
      <c r="C146" s="239"/>
      <c r="D146" s="242"/>
      <c r="E146" s="239"/>
      <c r="F146" s="239"/>
      <c r="G146" s="239"/>
      <c r="H146" s="239"/>
      <c r="I146" s="239"/>
      <c r="J146" s="210"/>
    </row>
    <row r="147" spans="1:4" ht="12.75">
      <c r="A147" s="153"/>
      <c r="B147" s="162"/>
      <c r="D147" s="154"/>
    </row>
    <row r="148" spans="1:4" ht="12.75">
      <c r="A148" s="153"/>
      <c r="D148" s="154"/>
    </row>
    <row r="149" spans="1:3" ht="12.75">
      <c r="A149" s="163" t="s">
        <v>81</v>
      </c>
      <c r="B149" s="154" t="s">
        <v>21</v>
      </c>
      <c r="C149" s="154"/>
    </row>
    <row r="150" spans="1:3" ht="12.75">
      <c r="A150" s="153"/>
      <c r="B150" s="154"/>
      <c r="C150" s="154"/>
    </row>
    <row r="151" spans="1:10" ht="13.5" customHeight="1">
      <c r="A151" s="153"/>
      <c r="B151" s="334" t="s">
        <v>223</v>
      </c>
      <c r="C151" s="340"/>
      <c r="D151" s="340"/>
      <c r="E151" s="340"/>
      <c r="F151" s="340"/>
      <c r="G151" s="340"/>
      <c r="H151" s="340"/>
      <c r="I151" s="340"/>
      <c r="J151" s="340"/>
    </row>
    <row r="152" spans="1:10" ht="13.5" customHeight="1">
      <c r="A152" s="153"/>
      <c r="B152" s="339"/>
      <c r="C152" s="340"/>
      <c r="D152" s="340"/>
      <c r="E152" s="340"/>
      <c r="F152" s="340"/>
      <c r="G152" s="340"/>
      <c r="H152" s="340"/>
      <c r="I152" s="340"/>
      <c r="J152" s="340"/>
    </row>
    <row r="153" spans="1:3" ht="12.75">
      <c r="A153" s="153"/>
      <c r="B153" s="154"/>
      <c r="C153" s="154"/>
    </row>
    <row r="154" spans="1:3" ht="12.75">
      <c r="A154" s="153"/>
      <c r="C154" s="154"/>
    </row>
    <row r="155" spans="1:3" ht="12.75">
      <c r="A155" s="153" t="s">
        <v>82</v>
      </c>
      <c r="B155" s="154" t="s">
        <v>22</v>
      </c>
      <c r="C155" s="154"/>
    </row>
    <row r="156" spans="1:3" ht="12.75">
      <c r="A156" s="153"/>
      <c r="B156" s="154"/>
      <c r="C156" s="154"/>
    </row>
    <row r="157" spans="1:10" ht="40.5" customHeight="1">
      <c r="A157" s="153"/>
      <c r="B157" s="329" t="s">
        <v>305</v>
      </c>
      <c r="C157" s="330"/>
      <c r="D157" s="330"/>
      <c r="E157" s="330"/>
      <c r="F157" s="330"/>
      <c r="G157" s="330"/>
      <c r="H157" s="330"/>
      <c r="I157" s="330"/>
      <c r="J157" s="330"/>
    </row>
    <row r="158" spans="1:10" ht="12.75">
      <c r="A158" s="153"/>
      <c r="B158" s="329"/>
      <c r="C158" s="330"/>
      <c r="D158" s="330"/>
      <c r="E158" s="330"/>
      <c r="F158" s="330"/>
      <c r="G158" s="330"/>
      <c r="H158" s="330"/>
      <c r="I158" s="330"/>
      <c r="J158" s="330"/>
    </row>
    <row r="159" spans="1:3" ht="12.75">
      <c r="A159" s="153"/>
      <c r="C159" s="154"/>
    </row>
    <row r="160" spans="1:10" ht="12.75">
      <c r="A160" s="153"/>
      <c r="B160" s="347" t="s">
        <v>201</v>
      </c>
      <c r="C160" s="338"/>
      <c r="D160" s="338"/>
      <c r="E160" s="338"/>
      <c r="F160" s="338"/>
      <c r="G160" s="338"/>
      <c r="H160" s="338"/>
      <c r="I160" s="338"/>
      <c r="J160" s="338"/>
    </row>
    <row r="161" spans="1:10" ht="12.75">
      <c r="A161" s="153"/>
      <c r="B161" s="83"/>
      <c r="C161" s="83"/>
      <c r="D161" s="83"/>
      <c r="E161" s="83"/>
      <c r="F161" s="83"/>
      <c r="G161" s="83"/>
      <c r="H161" s="83"/>
      <c r="I161" s="83"/>
      <c r="J161" s="83"/>
    </row>
    <row r="162" ht="12.75">
      <c r="A162" s="153"/>
    </row>
    <row r="163" spans="1:10" ht="15" customHeight="1">
      <c r="A163" s="197" t="s">
        <v>125</v>
      </c>
      <c r="B163" s="198" t="s">
        <v>141</v>
      </c>
      <c r="C163" s="199"/>
      <c r="D163" s="199"/>
      <c r="E163" s="199"/>
      <c r="F163" s="199"/>
      <c r="G163" s="199"/>
      <c r="H163" s="199"/>
      <c r="I163" s="199"/>
      <c r="J163" s="199"/>
    </row>
    <row r="164" ht="12.75">
      <c r="A164" s="153"/>
    </row>
    <row r="165" spans="1:3" ht="12.75">
      <c r="A165" s="153" t="s">
        <v>83</v>
      </c>
      <c r="B165" s="154" t="s">
        <v>23</v>
      </c>
      <c r="C165" s="154"/>
    </row>
    <row r="166" ht="12.75">
      <c r="C166" s="154"/>
    </row>
    <row r="167" spans="2:10" ht="81" customHeight="1">
      <c r="B167" s="335" t="s">
        <v>336</v>
      </c>
      <c r="C167" s="336"/>
      <c r="D167" s="336"/>
      <c r="E167" s="336"/>
      <c r="F167" s="336"/>
      <c r="G167" s="336"/>
      <c r="H167" s="336"/>
      <c r="I167" s="336"/>
      <c r="J167" s="336"/>
    </row>
    <row r="168" ht="13.5" customHeight="1">
      <c r="C168" s="154"/>
    </row>
    <row r="169" ht="12.75">
      <c r="C169" s="154"/>
    </row>
    <row r="170" spans="1:3" ht="12.75">
      <c r="A170" s="153" t="s">
        <v>84</v>
      </c>
      <c r="B170" s="154" t="s">
        <v>306</v>
      </c>
      <c r="C170" s="154"/>
    </row>
    <row r="171" ht="12.75">
      <c r="C171" s="154"/>
    </row>
    <row r="172" spans="2:10" ht="18" customHeight="1">
      <c r="B172" s="211"/>
      <c r="C172" s="217"/>
      <c r="D172" s="218"/>
      <c r="E172" s="219"/>
      <c r="F172" s="227" t="s">
        <v>307</v>
      </c>
      <c r="G172" s="348" t="s">
        <v>308</v>
      </c>
      <c r="H172" s="349"/>
      <c r="I172" s="227" t="s">
        <v>183</v>
      </c>
      <c r="J172" s="227" t="s">
        <v>183</v>
      </c>
    </row>
    <row r="173" spans="2:10" ht="12.75">
      <c r="B173" s="211"/>
      <c r="C173" s="225" t="s">
        <v>186</v>
      </c>
      <c r="D173" s="226"/>
      <c r="E173" s="213"/>
      <c r="F173" s="215"/>
      <c r="G173" s="238"/>
      <c r="H173" s="213"/>
      <c r="I173" s="215"/>
      <c r="J173" s="215"/>
    </row>
    <row r="174" spans="2:10" ht="12.75">
      <c r="B174" s="212"/>
      <c r="C174" s="214"/>
      <c r="D174" s="220"/>
      <c r="E174" s="213"/>
      <c r="F174" s="215" t="s">
        <v>184</v>
      </c>
      <c r="G174" s="332" t="s">
        <v>184</v>
      </c>
      <c r="H174" s="333"/>
      <c r="I174" s="215" t="s">
        <v>184</v>
      </c>
      <c r="J174" s="215" t="s">
        <v>185</v>
      </c>
    </row>
    <row r="175" spans="2:10" ht="12.75">
      <c r="B175" s="212"/>
      <c r="C175" s="214"/>
      <c r="D175" s="220"/>
      <c r="E175" s="213"/>
      <c r="F175" s="302"/>
      <c r="G175" s="272"/>
      <c r="H175" s="275"/>
      <c r="I175" s="304"/>
      <c r="J175" s="304"/>
    </row>
    <row r="176" spans="2:10" ht="12.75">
      <c r="B176" s="212"/>
      <c r="C176" s="224" t="s">
        <v>13</v>
      </c>
      <c r="D176" s="220"/>
      <c r="E176" s="213"/>
      <c r="F176" s="303">
        <f>+'P&amp;L'!B18</f>
        <v>126309</v>
      </c>
      <c r="G176" s="273">
        <v>135102</v>
      </c>
      <c r="H176" s="276">
        <v>93396</v>
      </c>
      <c r="I176" s="305">
        <f>+F176-G176</f>
        <v>-8793</v>
      </c>
      <c r="J176" s="306">
        <f>+I176/G176</f>
        <v>-0.06508415863569747</v>
      </c>
    </row>
    <row r="177" spans="2:10" ht="12.75">
      <c r="B177" s="212"/>
      <c r="C177" s="224"/>
      <c r="D177" s="220"/>
      <c r="E177" s="213"/>
      <c r="F177" s="304"/>
      <c r="G177" s="274"/>
      <c r="H177" s="275"/>
      <c r="I177" s="304"/>
      <c r="J177" s="304"/>
    </row>
    <row r="178" spans="2:10" ht="12.75">
      <c r="B178" s="212"/>
      <c r="C178" s="224" t="s">
        <v>41</v>
      </c>
      <c r="D178" s="220"/>
      <c r="E178" s="213"/>
      <c r="F178" s="303">
        <f>+'P&amp;L'!B29</f>
        <v>7959</v>
      </c>
      <c r="G178" s="273">
        <v>12810</v>
      </c>
      <c r="H178" s="276">
        <v>6963</v>
      </c>
      <c r="I178" s="303">
        <f>+F178-G178</f>
        <v>-4851</v>
      </c>
      <c r="J178" s="306">
        <f>+I178/G178</f>
        <v>-0.37868852459016394</v>
      </c>
    </row>
    <row r="179" spans="2:10" ht="12.75">
      <c r="B179" s="212"/>
      <c r="C179" s="224"/>
      <c r="D179" s="220"/>
      <c r="E179" s="213"/>
      <c r="F179" s="303"/>
      <c r="G179" s="273"/>
      <c r="H179" s="276"/>
      <c r="I179" s="303"/>
      <c r="J179" s="304"/>
    </row>
    <row r="180" spans="2:12" ht="12.75">
      <c r="B180" s="212"/>
      <c r="C180" s="224" t="s">
        <v>69</v>
      </c>
      <c r="D180" s="220"/>
      <c r="E180" s="213"/>
      <c r="F180" s="303">
        <f>+'P&amp;L'!B33</f>
        <v>4978</v>
      </c>
      <c r="G180" s="273">
        <v>8836</v>
      </c>
      <c r="H180" s="276">
        <v>5141</v>
      </c>
      <c r="I180" s="303">
        <f>+F180-G180</f>
        <v>-3858</v>
      </c>
      <c r="J180" s="306">
        <f>+I180/G180</f>
        <v>-0.43662290629244</v>
      </c>
      <c r="K180" s="11"/>
      <c r="L180" s="11"/>
    </row>
    <row r="181" spans="1:12" ht="12.75" customHeight="1">
      <c r="A181" s="153"/>
      <c r="C181" s="221"/>
      <c r="D181" s="222"/>
      <c r="E181" s="223"/>
      <c r="F181" s="216"/>
      <c r="G181" s="277"/>
      <c r="H181" s="278"/>
      <c r="I181" s="307"/>
      <c r="J181" s="308"/>
      <c r="K181" s="11"/>
      <c r="L181" s="11"/>
    </row>
    <row r="182" spans="3:12" ht="13.5" customHeight="1">
      <c r="C182" s="154"/>
      <c r="K182" s="11"/>
      <c r="L182" s="11"/>
    </row>
    <row r="183" spans="3:12" ht="12.75">
      <c r="C183" s="154"/>
      <c r="K183" s="11"/>
      <c r="L183" s="11"/>
    </row>
    <row r="184" spans="1:12" ht="12.75">
      <c r="A184" s="156" t="s">
        <v>85</v>
      </c>
      <c r="B184" s="154" t="s">
        <v>98</v>
      </c>
      <c r="C184" s="154"/>
      <c r="K184" s="11"/>
      <c r="L184" s="11"/>
    </row>
    <row r="185" spans="3:12" ht="12.75">
      <c r="C185" s="154"/>
      <c r="K185" s="11"/>
      <c r="L185" s="11"/>
    </row>
    <row r="186" spans="2:12" ht="4.5" customHeight="1">
      <c r="B186" s="339" t="s">
        <v>205</v>
      </c>
      <c r="C186" s="340"/>
      <c r="D186" s="340"/>
      <c r="E186" s="340"/>
      <c r="F186" s="340"/>
      <c r="G186" s="340"/>
      <c r="H186" s="340"/>
      <c r="I186" s="340"/>
      <c r="J186" s="340"/>
      <c r="K186" s="11"/>
      <c r="L186" s="11"/>
    </row>
    <row r="187" spans="2:12" ht="46.5" customHeight="1">
      <c r="B187" s="340"/>
      <c r="C187" s="340"/>
      <c r="D187" s="340"/>
      <c r="E187" s="340"/>
      <c r="F187" s="340"/>
      <c r="G187" s="340"/>
      <c r="H187" s="340"/>
      <c r="I187" s="340"/>
      <c r="J187" s="340"/>
      <c r="K187" s="11"/>
      <c r="L187" s="11"/>
    </row>
    <row r="188" spans="2:10" ht="12.75">
      <c r="B188" s="83"/>
      <c r="C188" s="83"/>
      <c r="D188" s="83"/>
      <c r="E188" s="83"/>
      <c r="F188" s="83"/>
      <c r="G188" s="83"/>
      <c r="H188" s="83"/>
      <c r="I188" s="83"/>
      <c r="J188" s="83"/>
    </row>
    <row r="189" spans="2:10" ht="14.25" customHeight="1">
      <c r="B189" s="334" t="s">
        <v>300</v>
      </c>
      <c r="C189" s="340"/>
      <c r="D189" s="340"/>
      <c r="E189" s="340"/>
      <c r="F189" s="340"/>
      <c r="G189" s="340"/>
      <c r="H189" s="340"/>
      <c r="I189" s="340"/>
      <c r="J189" s="340"/>
    </row>
    <row r="190" spans="2:10" ht="27" customHeight="1">
      <c r="B190" s="340"/>
      <c r="C190" s="340"/>
      <c r="D190" s="340"/>
      <c r="E190" s="340"/>
      <c r="F190" s="340"/>
      <c r="G190" s="340"/>
      <c r="H190" s="340"/>
      <c r="I190" s="340"/>
      <c r="J190" s="340"/>
    </row>
    <row r="191" spans="2:10" ht="12.75">
      <c r="B191" s="83"/>
      <c r="C191" s="83"/>
      <c r="D191" s="83"/>
      <c r="E191" s="83"/>
      <c r="F191" s="83"/>
      <c r="G191" s="83"/>
      <c r="H191" s="83"/>
      <c r="I191" s="83"/>
      <c r="J191" s="83"/>
    </row>
    <row r="192" ht="12.75">
      <c r="C192" s="154"/>
    </row>
    <row r="193" spans="1:10" ht="12.75">
      <c r="A193" s="153" t="s">
        <v>86</v>
      </c>
      <c r="B193" s="164" t="s">
        <v>99</v>
      </c>
      <c r="C193" s="35"/>
      <c r="D193" s="35"/>
      <c r="E193" s="11"/>
      <c r="F193" s="11"/>
      <c r="G193" s="11"/>
      <c r="H193" s="11"/>
      <c r="I193" s="11"/>
      <c r="J193" s="11"/>
    </row>
    <row r="194" spans="1:10" ht="12.75">
      <c r="A194" s="153"/>
      <c r="B194" s="153"/>
      <c r="C194" s="35"/>
      <c r="D194" s="35"/>
      <c r="E194" s="11"/>
      <c r="F194" s="11"/>
      <c r="G194" s="11"/>
      <c r="H194" s="11"/>
      <c r="I194" s="11"/>
      <c r="J194" s="11"/>
    </row>
    <row r="195" spans="1:10" ht="12.75">
      <c r="A195" s="153"/>
      <c r="B195" s="339" t="s">
        <v>194</v>
      </c>
      <c r="C195" s="340"/>
      <c r="D195" s="340"/>
      <c r="E195" s="340"/>
      <c r="F195" s="340"/>
      <c r="G195" s="340"/>
      <c r="H195" s="340"/>
      <c r="I195" s="340"/>
      <c r="J195" s="340"/>
    </row>
    <row r="196" spans="1:10" ht="12.75">
      <c r="A196" s="153"/>
      <c r="B196" s="83"/>
      <c r="C196" s="83"/>
      <c r="D196" s="83"/>
      <c r="E196" s="83"/>
      <c r="F196" s="83"/>
      <c r="G196" s="83"/>
      <c r="H196" s="83"/>
      <c r="I196" s="83"/>
      <c r="J196" s="83"/>
    </row>
    <row r="197" spans="1:10" ht="12.75">
      <c r="A197" s="153"/>
      <c r="B197" s="153"/>
      <c r="C197" s="35"/>
      <c r="D197" s="35"/>
      <c r="E197" s="11"/>
      <c r="F197" s="11"/>
      <c r="G197" s="11"/>
      <c r="H197" s="11"/>
      <c r="I197" s="11"/>
      <c r="J197" s="11"/>
    </row>
    <row r="198" spans="1:3" ht="12.75">
      <c r="A198" s="153" t="s">
        <v>87</v>
      </c>
      <c r="B198" s="154" t="s">
        <v>24</v>
      </c>
      <c r="C198" s="154"/>
    </row>
    <row r="199" spans="1:10" ht="13.5" thickBot="1">
      <c r="A199" s="153"/>
      <c r="B199" s="154"/>
      <c r="C199" s="154"/>
      <c r="F199" s="331" t="s">
        <v>25</v>
      </c>
      <c r="G199" s="331"/>
      <c r="H199" s="172"/>
      <c r="I199" s="331" t="s">
        <v>118</v>
      </c>
      <c r="J199" s="331"/>
    </row>
    <row r="200" spans="1:10" ht="3.75" customHeight="1">
      <c r="A200" s="153"/>
      <c r="B200" s="154"/>
      <c r="C200" s="154"/>
      <c r="F200" s="119"/>
      <c r="G200" s="119"/>
      <c r="H200" s="174"/>
      <c r="I200" s="119"/>
      <c r="J200" s="119"/>
    </row>
    <row r="201" spans="1:10" ht="12.75">
      <c r="A201" s="153"/>
      <c r="B201" s="154"/>
      <c r="C201" s="154"/>
      <c r="F201" s="184" t="s">
        <v>27</v>
      </c>
      <c r="G201" s="183" t="s">
        <v>27</v>
      </c>
      <c r="H201" s="185"/>
      <c r="I201" s="184" t="s">
        <v>179</v>
      </c>
      <c r="J201" s="183" t="s">
        <v>179</v>
      </c>
    </row>
    <row r="202" spans="1:10" ht="12.75">
      <c r="A202" s="153"/>
      <c r="B202" s="154"/>
      <c r="C202" s="154"/>
      <c r="F202" s="184" t="s">
        <v>178</v>
      </c>
      <c r="G202" s="183" t="s">
        <v>178</v>
      </c>
      <c r="H202" s="185"/>
      <c r="I202" s="184" t="s">
        <v>178</v>
      </c>
      <c r="J202" s="183" t="s">
        <v>178</v>
      </c>
    </row>
    <row r="203" spans="2:10" ht="12.75">
      <c r="B203" s="154"/>
      <c r="C203" s="154"/>
      <c r="F203" s="184" t="s">
        <v>309</v>
      </c>
      <c r="G203" s="183" t="s">
        <v>310</v>
      </c>
      <c r="H203" s="185"/>
      <c r="I203" s="184" t="s">
        <v>309</v>
      </c>
      <c r="J203" s="183" t="s">
        <v>310</v>
      </c>
    </row>
    <row r="204" spans="1:10" ht="12.75">
      <c r="A204" s="153"/>
      <c r="B204" s="154"/>
      <c r="C204" s="154"/>
      <c r="F204" s="183" t="s">
        <v>28</v>
      </c>
      <c r="G204" s="183" t="s">
        <v>28</v>
      </c>
      <c r="H204" s="185"/>
      <c r="I204" s="183" t="s">
        <v>28</v>
      </c>
      <c r="J204" s="183" t="s">
        <v>28</v>
      </c>
    </row>
    <row r="205" spans="1:10" ht="12.75">
      <c r="A205" s="153"/>
      <c r="B205" s="154"/>
      <c r="C205" s="4" t="s">
        <v>120</v>
      </c>
      <c r="F205" s="160">
        <v>2981</v>
      </c>
      <c r="G205" s="160">
        <v>828</v>
      </c>
      <c r="H205" s="161"/>
      <c r="I205" s="160">
        <v>6955</v>
      </c>
      <c r="J205" s="160">
        <v>3736</v>
      </c>
    </row>
    <row r="206" spans="1:10" ht="12.75">
      <c r="A206" s="153"/>
      <c r="B206" s="154"/>
      <c r="C206" s="4" t="s">
        <v>207</v>
      </c>
      <c r="F206" s="160">
        <v>0</v>
      </c>
      <c r="G206" s="160">
        <v>-43</v>
      </c>
      <c r="H206" s="161"/>
      <c r="I206" s="160">
        <v>0</v>
      </c>
      <c r="J206" s="160">
        <v>-44</v>
      </c>
    </row>
    <row r="207" spans="1:10" ht="12.75">
      <c r="A207" s="153"/>
      <c r="B207" s="154"/>
      <c r="F207" s="205"/>
      <c r="G207" s="205"/>
      <c r="H207" s="202"/>
      <c r="I207" s="205"/>
      <c r="J207" s="205"/>
    </row>
    <row r="208" spans="1:10" ht="13.5" thickBot="1">
      <c r="A208" s="153"/>
      <c r="B208" s="154"/>
      <c r="C208" s="154"/>
      <c r="F208" s="165">
        <f>SUM(F205:F207)</f>
        <v>2981</v>
      </c>
      <c r="G208" s="165">
        <f>SUM(G205:G207)</f>
        <v>785</v>
      </c>
      <c r="H208" s="176"/>
      <c r="I208" s="165">
        <f>SUM(I205:I207)</f>
        <v>6955</v>
      </c>
      <c r="J208" s="165">
        <f>SUM(J205:J207)</f>
        <v>3692</v>
      </c>
    </row>
    <row r="209" spans="1:8" ht="12.75">
      <c r="A209" s="153"/>
      <c r="C209" s="154"/>
      <c r="H209" s="118"/>
    </row>
    <row r="210" spans="1:10" ht="12.75" customHeight="1">
      <c r="A210" s="153"/>
      <c r="B210" s="329" t="s">
        <v>260</v>
      </c>
      <c r="C210" s="330"/>
      <c r="D210" s="330"/>
      <c r="E210" s="330"/>
      <c r="F210" s="330"/>
      <c r="G210" s="330"/>
      <c r="H210" s="330"/>
      <c r="I210" s="330"/>
      <c r="J210" s="330"/>
    </row>
    <row r="211" spans="1:10" ht="12.75">
      <c r="A211" s="153"/>
      <c r="B211" s="330"/>
      <c r="C211" s="330"/>
      <c r="D211" s="330"/>
      <c r="E211" s="330"/>
      <c r="F211" s="330"/>
      <c r="G211" s="330"/>
      <c r="H211" s="330"/>
      <c r="I211" s="330"/>
      <c r="J211" s="330"/>
    </row>
    <row r="212" spans="1:8" ht="12.75">
      <c r="A212" s="153"/>
      <c r="C212" s="154"/>
      <c r="H212" s="118"/>
    </row>
    <row r="213" spans="1:8" ht="12.75" customHeight="1">
      <c r="A213" s="153"/>
      <c r="C213" s="154"/>
      <c r="H213" s="118"/>
    </row>
    <row r="214" spans="1:3" ht="12.75">
      <c r="A214" s="153" t="s">
        <v>88</v>
      </c>
      <c r="B214" s="154" t="s">
        <v>195</v>
      </c>
      <c r="C214" s="154"/>
    </row>
    <row r="215" spans="2:3" ht="12.75">
      <c r="B215" s="154"/>
      <c r="C215" s="154"/>
    </row>
    <row r="216" spans="2:3" ht="12.75">
      <c r="B216" s="4" t="s">
        <v>196</v>
      </c>
      <c r="C216" s="154"/>
    </row>
    <row r="217" spans="2:3" ht="12.75">
      <c r="B217" s="154"/>
      <c r="C217" s="154"/>
    </row>
    <row r="219" spans="1:3" ht="12.75">
      <c r="A219" s="153" t="s">
        <v>89</v>
      </c>
      <c r="B219" s="154" t="s">
        <v>29</v>
      </c>
      <c r="C219" s="154"/>
    </row>
    <row r="220" spans="1:3" ht="12.75">
      <c r="A220" s="153"/>
      <c r="B220" s="154"/>
      <c r="C220" s="154"/>
    </row>
    <row r="221" spans="2:10" ht="12.75" customHeight="1">
      <c r="B221" s="166" t="s">
        <v>30</v>
      </c>
      <c r="C221" s="337" t="s">
        <v>202</v>
      </c>
      <c r="D221" s="338"/>
      <c r="E221" s="338"/>
      <c r="F221" s="338"/>
      <c r="G221" s="338"/>
      <c r="H221" s="338"/>
      <c r="I221" s="338"/>
      <c r="J221" s="338"/>
    </row>
    <row r="222" spans="3:10" ht="12.75">
      <c r="C222" s="154"/>
      <c r="D222" s="83"/>
      <c r="E222" s="83"/>
      <c r="F222" s="83"/>
      <c r="G222" s="83"/>
      <c r="H222" s="83"/>
      <c r="I222" s="83"/>
      <c r="J222" s="83"/>
    </row>
    <row r="223" spans="2:3" ht="12.75">
      <c r="B223" s="166" t="s">
        <v>31</v>
      </c>
      <c r="C223" s="167" t="s">
        <v>203</v>
      </c>
    </row>
    <row r="224" spans="2:3" ht="12.75">
      <c r="B224" s="154"/>
      <c r="C224" s="154"/>
    </row>
    <row r="225" spans="1:3" ht="12.75">
      <c r="A225" s="153"/>
      <c r="B225" s="154"/>
      <c r="C225" s="154"/>
    </row>
    <row r="226" spans="1:3" s="168" customFormat="1" ht="12.75">
      <c r="A226" s="153" t="s">
        <v>90</v>
      </c>
      <c r="B226" s="158" t="s">
        <v>32</v>
      </c>
      <c r="C226" s="158"/>
    </row>
    <row r="227" spans="1:3" s="168" customFormat="1" ht="12.75">
      <c r="A227" s="153"/>
      <c r="B227" s="158"/>
      <c r="C227" s="158"/>
    </row>
    <row r="228" spans="2:3" s="168" customFormat="1" ht="12.75">
      <c r="B228" s="234" t="s">
        <v>210</v>
      </c>
      <c r="C228" s="158"/>
    </row>
    <row r="229" spans="2:3" s="168" customFormat="1" ht="12.75">
      <c r="B229" s="234"/>
      <c r="C229" s="158"/>
    </row>
    <row r="230" spans="2:10" s="168" customFormat="1" ht="12.75">
      <c r="B230" s="347" t="s">
        <v>311</v>
      </c>
      <c r="C230" s="338"/>
      <c r="D230" s="338"/>
      <c r="E230" s="338"/>
      <c r="F230" s="338"/>
      <c r="G230" s="338"/>
      <c r="H230" s="338"/>
      <c r="I230" s="338"/>
      <c r="J230" s="338"/>
    </row>
    <row r="231" spans="2:10" s="168" customFormat="1" ht="12.75">
      <c r="B231" s="338"/>
      <c r="C231" s="338"/>
      <c r="D231" s="338"/>
      <c r="E231" s="338"/>
      <c r="F231" s="338"/>
      <c r="G231" s="338"/>
      <c r="H231" s="338"/>
      <c r="I231" s="338"/>
      <c r="J231" s="338"/>
    </row>
    <row r="232" spans="2:10" s="168" customFormat="1" ht="12.75">
      <c r="B232" s="83"/>
      <c r="C232" s="83"/>
      <c r="D232" s="83"/>
      <c r="E232" s="83"/>
      <c r="F232" s="83"/>
      <c r="G232" s="83"/>
      <c r="H232" s="83"/>
      <c r="I232" s="83"/>
      <c r="J232" s="83"/>
    </row>
    <row r="233" spans="3:10" s="168" customFormat="1" ht="12.75">
      <c r="C233" s="158"/>
      <c r="G233" s="200" t="s">
        <v>138</v>
      </c>
      <c r="H233" s="200"/>
      <c r="I233" s="200" t="s">
        <v>139</v>
      </c>
      <c r="J233" s="200" t="s">
        <v>140</v>
      </c>
    </row>
    <row r="234" spans="3:10" s="168" customFormat="1" ht="12.75">
      <c r="C234" s="158"/>
      <c r="F234" s="169"/>
      <c r="G234" s="200" t="s">
        <v>28</v>
      </c>
      <c r="H234" s="200"/>
      <c r="I234" s="200" t="s">
        <v>28</v>
      </c>
      <c r="J234" s="200" t="s">
        <v>28</v>
      </c>
    </row>
    <row r="235" spans="3:10" s="168" customFormat="1" ht="12.75">
      <c r="C235" s="158"/>
      <c r="D235" s="168" t="s">
        <v>128</v>
      </c>
      <c r="G235" s="178">
        <v>2000</v>
      </c>
      <c r="H235" s="178"/>
      <c r="I235" s="178">
        <v>1748</v>
      </c>
      <c r="J235" s="178">
        <f>+G235-I235</f>
        <v>252</v>
      </c>
    </row>
    <row r="236" spans="3:10" s="168" customFormat="1" ht="12.75">
      <c r="C236" s="158"/>
      <c r="D236" s="168" t="s">
        <v>129</v>
      </c>
      <c r="G236" s="178">
        <v>10647</v>
      </c>
      <c r="H236" s="178"/>
      <c r="I236" s="178">
        <v>10647</v>
      </c>
      <c r="J236" s="178">
        <f>+G236-I236</f>
        <v>0</v>
      </c>
    </row>
    <row r="237" spans="3:10" s="168" customFormat="1" ht="12.75">
      <c r="C237" s="158"/>
      <c r="D237" s="168" t="s">
        <v>130</v>
      </c>
      <c r="G237" s="178">
        <v>12681</v>
      </c>
      <c r="H237" s="178"/>
      <c r="I237" s="178">
        <v>12681</v>
      </c>
      <c r="J237" s="178">
        <f>+G237-I237</f>
        <v>0</v>
      </c>
    </row>
    <row r="238" spans="3:10" s="168" customFormat="1" ht="12.75">
      <c r="C238" s="158"/>
      <c r="D238" s="168" t="s">
        <v>131</v>
      </c>
      <c r="G238" s="178">
        <v>3000</v>
      </c>
      <c r="H238" s="178"/>
      <c r="I238" s="178">
        <v>3000</v>
      </c>
      <c r="J238" s="178">
        <f>+G238-I238</f>
        <v>0</v>
      </c>
    </row>
    <row r="239" spans="3:10" s="168" customFormat="1" ht="12.75">
      <c r="C239" s="158"/>
      <c r="D239" s="168" t="s">
        <v>115</v>
      </c>
      <c r="G239" s="178">
        <v>3000</v>
      </c>
      <c r="H239" s="178"/>
      <c r="I239" s="178">
        <v>3000</v>
      </c>
      <c r="J239" s="178">
        <f>+G239-I239</f>
        <v>0</v>
      </c>
    </row>
    <row r="240" spans="3:10" s="168" customFormat="1" ht="13.5" thickBot="1">
      <c r="C240" s="158"/>
      <c r="G240" s="209">
        <f>SUM(G235:G239)</f>
        <v>31328</v>
      </c>
      <c r="H240" s="209"/>
      <c r="I240" s="209">
        <f>SUM(I235:I239)</f>
        <v>31076</v>
      </c>
      <c r="J240" s="209">
        <f>SUM(J235:J239)</f>
        <v>252</v>
      </c>
    </row>
    <row r="241" spans="3:10" s="168" customFormat="1" ht="13.5" thickTop="1">
      <c r="C241" s="158"/>
      <c r="G241" s="241"/>
      <c r="H241" s="241"/>
      <c r="I241" s="241"/>
      <c r="J241" s="241"/>
    </row>
    <row r="242" spans="2:10" s="168" customFormat="1" ht="12.75">
      <c r="B242" s="234" t="s">
        <v>296</v>
      </c>
      <c r="C242" s="158"/>
      <c r="G242" s="241"/>
      <c r="H242" s="241"/>
      <c r="I242" s="241"/>
      <c r="J242" s="241"/>
    </row>
    <row r="243" spans="2:10" s="168" customFormat="1" ht="12.75">
      <c r="B243" s="326" t="s">
        <v>297</v>
      </c>
      <c r="C243" s="158"/>
      <c r="G243" s="241"/>
      <c r="H243" s="241"/>
      <c r="I243" s="241"/>
      <c r="J243" s="241"/>
    </row>
    <row r="244" spans="3:10" s="168" customFormat="1" ht="12.75">
      <c r="C244" s="158"/>
      <c r="G244" s="241"/>
      <c r="H244" s="241"/>
      <c r="I244" s="241"/>
      <c r="J244" s="241"/>
    </row>
    <row r="245" spans="2:10" s="168" customFormat="1" ht="12.75">
      <c r="B245" s="329" t="s">
        <v>301</v>
      </c>
      <c r="C245" s="330"/>
      <c r="D245" s="330"/>
      <c r="E245" s="330"/>
      <c r="F245" s="330"/>
      <c r="G245" s="330"/>
      <c r="H245" s="330"/>
      <c r="I245" s="330"/>
      <c r="J245" s="330"/>
    </row>
    <row r="246" spans="2:10" s="168" customFormat="1" ht="26.25" customHeight="1">
      <c r="B246" s="330"/>
      <c r="C246" s="330"/>
      <c r="D246" s="330"/>
      <c r="E246" s="330"/>
      <c r="F246" s="330"/>
      <c r="G246" s="330"/>
      <c r="H246" s="330"/>
      <c r="I246" s="330"/>
      <c r="J246" s="330"/>
    </row>
    <row r="247" spans="3:10" s="168" customFormat="1" ht="12.75">
      <c r="C247" s="158"/>
      <c r="G247" s="241"/>
      <c r="H247" s="241"/>
      <c r="I247" s="241"/>
      <c r="J247" s="241"/>
    </row>
    <row r="248" spans="2:10" s="168" customFormat="1" ht="12.75">
      <c r="B248" s="329" t="s">
        <v>299</v>
      </c>
      <c r="C248" s="330"/>
      <c r="D248" s="330"/>
      <c r="E248" s="330"/>
      <c r="F248" s="330"/>
      <c r="G248" s="330"/>
      <c r="H248" s="330"/>
      <c r="I248" s="330"/>
      <c r="J248" s="330"/>
    </row>
    <row r="249" spans="2:10" s="168" customFormat="1" ht="26.25" customHeight="1">
      <c r="B249" s="330"/>
      <c r="C249" s="330"/>
      <c r="D249" s="330"/>
      <c r="E249" s="330"/>
      <c r="F249" s="330"/>
      <c r="G249" s="330"/>
      <c r="H249" s="330"/>
      <c r="I249" s="330"/>
      <c r="J249" s="330"/>
    </row>
    <row r="250" spans="3:10" s="168" customFormat="1" ht="12.75">
      <c r="C250" s="158"/>
      <c r="G250" s="241"/>
      <c r="H250" s="241"/>
      <c r="I250" s="241"/>
      <c r="J250" s="241"/>
    </row>
    <row r="251" spans="2:10" s="168" customFormat="1" ht="12.75">
      <c r="B251" s="329" t="s">
        <v>298</v>
      </c>
      <c r="C251" s="330"/>
      <c r="D251" s="330"/>
      <c r="E251" s="330"/>
      <c r="F251" s="330"/>
      <c r="G251" s="330"/>
      <c r="H251" s="330"/>
      <c r="I251" s="330"/>
      <c r="J251" s="330"/>
    </row>
    <row r="252" spans="2:10" s="168" customFormat="1" ht="26.25" customHeight="1">
      <c r="B252" s="330"/>
      <c r="C252" s="330"/>
      <c r="D252" s="330"/>
      <c r="E252" s="330"/>
      <c r="F252" s="330"/>
      <c r="G252" s="330"/>
      <c r="H252" s="330"/>
      <c r="I252" s="330"/>
      <c r="J252" s="330"/>
    </row>
    <row r="253" spans="3:10" s="168" customFormat="1" ht="12.75">
      <c r="C253" s="158"/>
      <c r="G253" s="241"/>
      <c r="H253" s="241"/>
      <c r="I253" s="241"/>
      <c r="J253" s="241"/>
    </row>
    <row r="254" spans="2:10" s="168" customFormat="1" ht="12.75" customHeight="1">
      <c r="B254" s="329" t="s">
        <v>302</v>
      </c>
      <c r="C254" s="330"/>
      <c r="D254" s="330"/>
      <c r="E254" s="330"/>
      <c r="F254" s="330"/>
      <c r="G254" s="330"/>
      <c r="H254" s="330"/>
      <c r="I254" s="330"/>
      <c r="J254" s="330"/>
    </row>
    <row r="255" spans="2:10" s="168" customFormat="1" ht="12.75" hidden="1">
      <c r="B255" s="330"/>
      <c r="C255" s="330"/>
      <c r="D255" s="330"/>
      <c r="E255" s="330"/>
      <c r="F255" s="330"/>
      <c r="G255" s="330"/>
      <c r="H255" s="330"/>
      <c r="I255" s="330"/>
      <c r="J255" s="330"/>
    </row>
    <row r="256" spans="3:10" s="168" customFormat="1" ht="12.75">
      <c r="C256" s="158"/>
      <c r="G256" s="241"/>
      <c r="H256" s="241"/>
      <c r="I256" s="241"/>
      <c r="J256" s="241"/>
    </row>
    <row r="257" spans="2:10" s="168" customFormat="1" ht="12.75">
      <c r="B257" s="329" t="s">
        <v>303</v>
      </c>
      <c r="C257" s="330"/>
      <c r="D257" s="330"/>
      <c r="E257" s="330"/>
      <c r="F257" s="330"/>
      <c r="G257" s="330"/>
      <c r="H257" s="330"/>
      <c r="I257" s="330"/>
      <c r="J257" s="330"/>
    </row>
    <row r="258" spans="2:10" s="168" customFormat="1" ht="26.25" customHeight="1">
      <c r="B258" s="330"/>
      <c r="C258" s="330"/>
      <c r="D258" s="330"/>
      <c r="E258" s="330"/>
      <c r="F258" s="330"/>
      <c r="G258" s="330"/>
      <c r="H258" s="330"/>
      <c r="I258" s="330"/>
      <c r="J258" s="330"/>
    </row>
    <row r="259" spans="3:10" s="168" customFormat="1" ht="12.75">
      <c r="C259" s="158"/>
      <c r="G259" s="241"/>
      <c r="H259" s="241"/>
      <c r="I259" s="241"/>
      <c r="J259" s="241"/>
    </row>
    <row r="260" spans="2:10" s="168" customFormat="1" ht="12.75">
      <c r="B260" s="329" t="s">
        <v>324</v>
      </c>
      <c r="C260" s="330"/>
      <c r="D260" s="330"/>
      <c r="E260" s="330"/>
      <c r="F260" s="330"/>
      <c r="G260" s="330"/>
      <c r="H260" s="330"/>
      <c r="I260" s="330"/>
      <c r="J260" s="330"/>
    </row>
    <row r="261" spans="2:10" s="168" customFormat="1" ht="25.5" customHeight="1">
      <c r="B261" s="330"/>
      <c r="C261" s="330"/>
      <c r="D261" s="330"/>
      <c r="E261" s="330"/>
      <c r="F261" s="330"/>
      <c r="G261" s="330"/>
      <c r="H261" s="330"/>
      <c r="I261" s="330"/>
      <c r="J261" s="330"/>
    </row>
    <row r="262" spans="3:10" s="168" customFormat="1" ht="12.75">
      <c r="C262" s="158"/>
      <c r="G262" s="241"/>
      <c r="H262" s="241"/>
      <c r="I262" s="241"/>
      <c r="J262" s="241"/>
    </row>
    <row r="263" spans="2:10" s="168" customFormat="1" ht="27" customHeight="1">
      <c r="B263" s="334" t="s">
        <v>337</v>
      </c>
      <c r="C263" s="330"/>
      <c r="D263" s="330"/>
      <c r="E263" s="330"/>
      <c r="F263" s="330"/>
      <c r="G263" s="330"/>
      <c r="H263" s="330"/>
      <c r="I263" s="330"/>
      <c r="J263" s="330"/>
    </row>
    <row r="264" spans="2:10" s="168" customFormat="1" ht="0.75" customHeight="1">
      <c r="B264" s="330"/>
      <c r="C264" s="330"/>
      <c r="D264" s="330"/>
      <c r="E264" s="330"/>
      <c r="F264" s="330"/>
      <c r="G264" s="330"/>
      <c r="H264" s="330"/>
      <c r="I264" s="330"/>
      <c r="J264" s="330"/>
    </row>
    <row r="265" spans="2:10" s="168" customFormat="1" ht="12.75">
      <c r="B265" s="327"/>
      <c r="C265" s="328"/>
      <c r="D265" s="327"/>
      <c r="E265" s="327"/>
      <c r="F265" s="327"/>
      <c r="G265" s="327"/>
      <c r="H265" s="327"/>
      <c r="I265" s="327"/>
      <c r="J265" s="327"/>
    </row>
    <row r="266" spans="2:10" s="168" customFormat="1" ht="12.75" customHeight="1">
      <c r="B266" s="334" t="s">
        <v>338</v>
      </c>
      <c r="C266" s="330"/>
      <c r="D266" s="330"/>
      <c r="E266" s="330"/>
      <c r="F266" s="330"/>
      <c r="G266" s="330"/>
      <c r="H266" s="330"/>
      <c r="I266" s="330"/>
      <c r="J266" s="330"/>
    </row>
    <row r="267" spans="2:10" s="168" customFormat="1" ht="12.75">
      <c r="B267" s="330"/>
      <c r="C267" s="330"/>
      <c r="D267" s="330"/>
      <c r="E267" s="330"/>
      <c r="F267" s="330"/>
      <c r="G267" s="330"/>
      <c r="H267" s="330"/>
      <c r="I267" s="330"/>
      <c r="J267" s="330"/>
    </row>
    <row r="268" spans="2:10" s="168" customFormat="1" ht="12.75">
      <c r="B268" s="327"/>
      <c r="C268" s="328"/>
      <c r="D268" s="327"/>
      <c r="E268" s="327"/>
      <c r="F268" s="327"/>
      <c r="G268" s="327"/>
      <c r="H268" s="327"/>
      <c r="I268" s="327"/>
      <c r="J268" s="327"/>
    </row>
    <row r="269" spans="2:10" s="168" customFormat="1" ht="12.75">
      <c r="B269" s="327" t="s">
        <v>339</v>
      </c>
      <c r="C269" s="328"/>
      <c r="D269" s="327"/>
      <c r="E269" s="327"/>
      <c r="F269" s="327"/>
      <c r="G269" s="327"/>
      <c r="H269" s="327"/>
      <c r="I269" s="327"/>
      <c r="J269" s="327"/>
    </row>
    <row r="270" spans="2:10" s="168" customFormat="1" ht="12.75">
      <c r="B270" s="327"/>
      <c r="C270" s="328"/>
      <c r="D270" s="327"/>
      <c r="E270" s="327"/>
      <c r="F270" s="327"/>
      <c r="G270" s="327"/>
      <c r="H270" s="327"/>
      <c r="I270" s="327"/>
      <c r="J270" s="327"/>
    </row>
    <row r="271" spans="2:10" s="168" customFormat="1" ht="12.75">
      <c r="B271" s="327" t="s">
        <v>340</v>
      </c>
      <c r="C271" s="328"/>
      <c r="D271" s="327"/>
      <c r="E271" s="327"/>
      <c r="F271" s="327"/>
      <c r="G271" s="327"/>
      <c r="H271" s="327"/>
      <c r="I271" s="327"/>
      <c r="J271" s="327"/>
    </row>
    <row r="272" spans="2:4" s="168" customFormat="1" ht="12.75">
      <c r="B272" s="327"/>
      <c r="C272" s="328"/>
      <c r="D272" s="327"/>
    </row>
    <row r="273" spans="2:4" s="168" customFormat="1" ht="12.75">
      <c r="B273" s="327"/>
      <c r="C273" s="328"/>
      <c r="D273" s="327"/>
    </row>
    <row r="274" spans="1:3" ht="12.75">
      <c r="A274" s="153" t="s">
        <v>91</v>
      </c>
      <c r="B274" s="154" t="s">
        <v>33</v>
      </c>
      <c r="C274" s="154"/>
    </row>
    <row r="275" spans="1:3" ht="12.75">
      <c r="A275" s="153"/>
      <c r="B275" s="154"/>
      <c r="C275" s="154"/>
    </row>
    <row r="276" spans="2:9" ht="12.75">
      <c r="B276" s="170" t="s">
        <v>321</v>
      </c>
      <c r="C276" s="35"/>
      <c r="D276" s="11"/>
      <c r="E276" s="11"/>
      <c r="F276" s="11"/>
      <c r="G276" s="11"/>
      <c r="H276" s="11"/>
      <c r="I276" s="11"/>
    </row>
    <row r="277" spans="1:3" ht="12.75">
      <c r="A277" s="153"/>
      <c r="B277" s="154"/>
      <c r="C277" s="154"/>
    </row>
    <row r="278" spans="1:9" ht="12.75">
      <c r="A278" s="159"/>
      <c r="B278" s="159"/>
      <c r="C278" s="171"/>
      <c r="D278" s="118"/>
      <c r="E278" s="118"/>
      <c r="G278" s="186" t="s">
        <v>28</v>
      </c>
      <c r="H278" s="172"/>
      <c r="I278" s="172"/>
    </row>
    <row r="279" spans="1:9" ht="12.75">
      <c r="A279" s="159"/>
      <c r="B279" s="159"/>
      <c r="C279" s="173" t="s">
        <v>197</v>
      </c>
      <c r="D279" s="118"/>
      <c r="E279" s="118"/>
      <c r="G279" s="174"/>
      <c r="H279" s="174"/>
      <c r="I279" s="174"/>
    </row>
    <row r="280" spans="1:9" ht="12.75">
      <c r="A280" s="159"/>
      <c r="B280" s="159"/>
      <c r="C280" s="175" t="s">
        <v>121</v>
      </c>
      <c r="D280" s="118"/>
      <c r="E280" s="118"/>
      <c r="G280" s="174"/>
      <c r="H280" s="174"/>
      <c r="I280" s="174"/>
    </row>
    <row r="281" spans="1:9" s="11" customFormat="1" ht="12.75">
      <c r="A281" s="152"/>
      <c r="B281" s="152"/>
      <c r="D281" s="5" t="s">
        <v>54</v>
      </c>
      <c r="E281" s="202"/>
      <c r="G281" s="202">
        <v>19938</v>
      </c>
      <c r="H281" s="202"/>
      <c r="I281" s="202"/>
    </row>
    <row r="282" spans="1:9" s="11" customFormat="1" ht="12.75">
      <c r="A282" s="152"/>
      <c r="B282" s="152"/>
      <c r="D282" s="203" t="s">
        <v>175</v>
      </c>
      <c r="E282" s="202"/>
      <c r="G282" s="202">
        <f>1225+2050</f>
        <v>3275</v>
      </c>
      <c r="H282" s="202"/>
      <c r="I282" s="202"/>
    </row>
    <row r="283" spans="1:9" s="11" customFormat="1" ht="12.75">
      <c r="A283" s="152"/>
      <c r="B283" s="152"/>
      <c r="D283" s="5" t="s">
        <v>176</v>
      </c>
      <c r="E283" s="202"/>
      <c r="G283" s="205">
        <f>779+40617+9365+3000</f>
        <v>53761</v>
      </c>
      <c r="H283" s="202"/>
      <c r="I283" s="202"/>
    </row>
    <row r="284" spans="1:9" s="11" customFormat="1" ht="12.75">
      <c r="A284" s="152"/>
      <c r="B284" s="152"/>
      <c r="D284" s="5"/>
      <c r="E284" s="202"/>
      <c r="G284" s="202">
        <f>SUM(G281:G283)</f>
        <v>76974</v>
      </c>
      <c r="H284" s="202"/>
      <c r="I284" s="202"/>
    </row>
    <row r="285" spans="1:9" s="11" customFormat="1" ht="12.75">
      <c r="A285" s="152"/>
      <c r="B285" s="152"/>
      <c r="C285" s="204" t="s">
        <v>122</v>
      </c>
      <c r="D285" s="5"/>
      <c r="E285" s="202"/>
      <c r="G285" s="202"/>
      <c r="H285" s="202"/>
      <c r="I285" s="202"/>
    </row>
    <row r="286" spans="1:9" s="11" customFormat="1" ht="12.75">
      <c r="A286" s="152"/>
      <c r="B286" s="152"/>
      <c r="C286" s="204"/>
      <c r="D286" s="203" t="s">
        <v>7</v>
      </c>
      <c r="E286" s="202"/>
      <c r="G286" s="202">
        <v>25000</v>
      </c>
      <c r="H286" s="202"/>
      <c r="I286" s="202"/>
    </row>
    <row r="287" spans="1:9" s="11" customFormat="1" ht="15.75" customHeight="1">
      <c r="A287" s="152"/>
      <c r="B287" s="152"/>
      <c r="C287" s="206"/>
      <c r="D287" s="5"/>
      <c r="E287" s="202"/>
      <c r="G287" s="309">
        <f>SUM(G284:G286)</f>
        <v>101974</v>
      </c>
      <c r="H287" s="202"/>
      <c r="I287" s="202"/>
    </row>
    <row r="288" spans="1:9" s="11" customFormat="1" ht="12.75">
      <c r="A288" s="152"/>
      <c r="B288" s="152"/>
      <c r="C288" s="5"/>
      <c r="D288" s="5"/>
      <c r="E288" s="5"/>
      <c r="G288" s="5"/>
      <c r="H288" s="5"/>
      <c r="I288" s="5"/>
    </row>
    <row r="289" spans="2:9" s="11" customFormat="1" ht="12.75">
      <c r="B289" s="152"/>
      <c r="C289" s="207" t="s">
        <v>198</v>
      </c>
      <c r="D289" s="5"/>
      <c r="E289" s="208"/>
      <c r="G289" s="208"/>
      <c r="H289" s="208"/>
      <c r="I289" s="208"/>
    </row>
    <row r="290" spans="2:9" s="11" customFormat="1" ht="12.75">
      <c r="B290" s="152"/>
      <c r="C290" s="204" t="s">
        <v>121</v>
      </c>
      <c r="D290" s="5"/>
      <c r="E290" s="208"/>
      <c r="G290" s="208"/>
      <c r="H290" s="208"/>
      <c r="I290" s="208"/>
    </row>
    <row r="291" spans="2:9" s="11" customFormat="1" ht="12.75">
      <c r="B291" s="152"/>
      <c r="D291" s="203" t="s">
        <v>175</v>
      </c>
      <c r="E291" s="208"/>
      <c r="G291" s="202">
        <f>591+1467</f>
        <v>2058</v>
      </c>
      <c r="H291" s="202"/>
      <c r="I291" s="202"/>
    </row>
    <row r="292" spans="1:9" s="11" customFormat="1" ht="12.75">
      <c r="A292" s="152"/>
      <c r="B292" s="152"/>
      <c r="D292" s="5" t="s">
        <v>177</v>
      </c>
      <c r="E292" s="202"/>
      <c r="G292" s="205">
        <v>3018</v>
      </c>
      <c r="H292" s="202"/>
      <c r="I292" s="202"/>
    </row>
    <row r="293" spans="1:9" s="11" customFormat="1" ht="12.75">
      <c r="A293" s="152"/>
      <c r="B293" s="152"/>
      <c r="D293" s="5"/>
      <c r="E293" s="202"/>
      <c r="G293" s="202">
        <f>SUM(G291:G292)</f>
        <v>5076</v>
      </c>
      <c r="H293" s="202"/>
      <c r="I293" s="202"/>
    </row>
    <row r="294" spans="1:9" s="11" customFormat="1" ht="12.75">
      <c r="A294" s="152"/>
      <c r="B294" s="152"/>
      <c r="C294" s="204" t="s">
        <v>122</v>
      </c>
      <c r="D294" s="5"/>
      <c r="E294" s="202"/>
      <c r="G294" s="202"/>
      <c r="H294" s="202"/>
      <c r="I294" s="202"/>
    </row>
    <row r="295" spans="1:9" s="11" customFormat="1" ht="12.75">
      <c r="A295" s="152"/>
      <c r="B295" s="152"/>
      <c r="C295" s="204"/>
      <c r="D295" s="5" t="s">
        <v>289</v>
      </c>
      <c r="E295" s="202"/>
      <c r="G295" s="202">
        <v>15000</v>
      </c>
      <c r="H295" s="202"/>
      <c r="I295" s="202"/>
    </row>
    <row r="296" spans="1:9" s="11" customFormat="1" ht="12.75">
      <c r="A296" s="152"/>
      <c r="B296" s="152"/>
      <c r="C296" s="204"/>
      <c r="D296" s="203" t="s">
        <v>8</v>
      </c>
      <c r="E296" s="202"/>
      <c r="G296" s="205">
        <v>70000</v>
      </c>
      <c r="H296" s="202"/>
      <c r="I296" s="202"/>
    </row>
    <row r="297" spans="1:9" s="11" customFormat="1" ht="12.75">
      <c r="A297" s="152"/>
      <c r="B297" s="152"/>
      <c r="D297" s="5"/>
      <c r="E297" s="202"/>
      <c r="G297" s="205">
        <f>SUM(G293:G296)</f>
        <v>90076</v>
      </c>
      <c r="H297" s="202"/>
      <c r="I297" s="202"/>
    </row>
    <row r="298" spans="1:9" ht="12.75">
      <c r="A298" s="159"/>
      <c r="B298" s="159"/>
      <c r="C298" s="171"/>
      <c r="D298" s="118"/>
      <c r="E298" s="176"/>
      <c r="G298" s="202"/>
      <c r="H298" s="176"/>
      <c r="I298" s="176"/>
    </row>
    <row r="299" spans="1:9" ht="13.5" thickBot="1">
      <c r="A299" s="159"/>
      <c r="B299" s="159"/>
      <c r="C299" s="154" t="s">
        <v>34</v>
      </c>
      <c r="G299" s="310">
        <f>+G287+G297</f>
        <v>192050</v>
      </c>
      <c r="H299" s="177"/>
      <c r="I299" s="177"/>
    </row>
    <row r="300" spans="1:9" ht="12.75">
      <c r="A300" s="159"/>
      <c r="B300" s="159"/>
      <c r="C300" s="154"/>
      <c r="G300" s="177"/>
      <c r="H300" s="177"/>
      <c r="I300" s="177"/>
    </row>
    <row r="301" spans="1:6" ht="12.75">
      <c r="A301" s="159"/>
      <c r="B301" s="159"/>
      <c r="C301" s="159"/>
      <c r="F301" s="177"/>
    </row>
    <row r="302" spans="1:3" ht="12.75">
      <c r="A302" s="156" t="s">
        <v>92</v>
      </c>
      <c r="B302" s="154" t="s">
        <v>35</v>
      </c>
      <c r="C302" s="154"/>
    </row>
    <row r="303" spans="1:3" ht="12.75">
      <c r="A303" s="153"/>
      <c r="B303" s="154"/>
      <c r="C303" s="154"/>
    </row>
    <row r="304" spans="2:10" ht="26.25" customHeight="1">
      <c r="B304" s="345" t="s">
        <v>231</v>
      </c>
      <c r="C304" s="346"/>
      <c r="D304" s="346"/>
      <c r="E304" s="346"/>
      <c r="F304" s="346"/>
      <c r="G304" s="346"/>
      <c r="H304" s="346"/>
      <c r="I304" s="346"/>
      <c r="J304" s="346"/>
    </row>
    <row r="305" ht="12.75">
      <c r="A305" s="153"/>
    </row>
    <row r="306" ht="12.75">
      <c r="C306" s="154"/>
    </row>
    <row r="307" spans="1:3" ht="12.75">
      <c r="A307" s="156" t="s">
        <v>93</v>
      </c>
      <c r="B307" s="154" t="s">
        <v>36</v>
      </c>
      <c r="C307" s="154"/>
    </row>
    <row r="308" spans="1:3" ht="12.75">
      <c r="A308" s="156"/>
      <c r="B308" s="154"/>
      <c r="C308" s="154"/>
    </row>
    <row r="309" spans="2:10" ht="12.75" customHeight="1">
      <c r="B309" s="339" t="s">
        <v>148</v>
      </c>
      <c r="C309" s="339"/>
      <c r="D309" s="339"/>
      <c r="E309" s="339"/>
      <c r="F309" s="339"/>
      <c r="G309" s="339"/>
      <c r="H309" s="339"/>
      <c r="I309" s="339"/>
      <c r="J309" s="339"/>
    </row>
    <row r="311" ht="12.75">
      <c r="A311" s="159"/>
    </row>
    <row r="312" spans="1:3" ht="12.75">
      <c r="A312" s="156" t="s">
        <v>94</v>
      </c>
      <c r="B312" s="154" t="s">
        <v>19</v>
      </c>
      <c r="C312" s="154"/>
    </row>
    <row r="314" spans="2:10" ht="66" customHeight="1">
      <c r="B314" s="335" t="s">
        <v>332</v>
      </c>
      <c r="C314" s="336"/>
      <c r="D314" s="336"/>
      <c r="E314" s="336"/>
      <c r="F314" s="336"/>
      <c r="G314" s="336"/>
      <c r="H314" s="336"/>
      <c r="I314" s="336"/>
      <c r="J314" s="336"/>
    </row>
    <row r="315" spans="2:10" ht="12.75">
      <c r="B315" s="155"/>
      <c r="C315" s="155"/>
      <c r="D315" s="155"/>
      <c r="E315" s="155"/>
      <c r="F315" s="155"/>
      <c r="G315" s="155"/>
      <c r="H315" s="155"/>
      <c r="I315" s="155"/>
      <c r="J315" s="155"/>
    </row>
    <row r="317" spans="1:2" ht="12.75">
      <c r="A317" s="153" t="s">
        <v>95</v>
      </c>
      <c r="B317" s="154" t="s">
        <v>97</v>
      </c>
    </row>
    <row r="318" spans="1:2" ht="12.75">
      <c r="A318" s="153"/>
      <c r="B318" s="154"/>
    </row>
    <row r="319" spans="1:10" ht="13.5" thickBot="1">
      <c r="A319" s="159"/>
      <c r="F319" s="331" t="s">
        <v>25</v>
      </c>
      <c r="G319" s="343"/>
      <c r="H319" s="182"/>
      <c r="I319" s="331" t="s">
        <v>118</v>
      </c>
      <c r="J319" s="331"/>
    </row>
    <row r="320" spans="1:10" ht="12.75">
      <c r="A320" s="159"/>
      <c r="F320" s="119"/>
      <c r="G320" s="119"/>
      <c r="H320" s="119"/>
      <c r="I320" s="119"/>
      <c r="J320" s="119"/>
    </row>
    <row r="321" spans="1:10" ht="12.75">
      <c r="A321" s="159"/>
      <c r="F321" s="184" t="s">
        <v>27</v>
      </c>
      <c r="G321" s="183" t="s">
        <v>27</v>
      </c>
      <c r="H321" s="185"/>
      <c r="I321" s="184" t="s">
        <v>179</v>
      </c>
      <c r="J321" s="183" t="s">
        <v>179</v>
      </c>
    </row>
    <row r="322" spans="1:10" ht="12.75">
      <c r="A322" s="159"/>
      <c r="F322" s="184" t="s">
        <v>178</v>
      </c>
      <c r="G322" s="183" t="s">
        <v>178</v>
      </c>
      <c r="H322" s="185"/>
      <c r="I322" s="184" t="s">
        <v>178</v>
      </c>
      <c r="J322" s="183" t="s">
        <v>178</v>
      </c>
    </row>
    <row r="323" spans="1:10" ht="12.75">
      <c r="A323" s="159"/>
      <c r="F323" s="184" t="s">
        <v>309</v>
      </c>
      <c r="G323" s="183" t="s">
        <v>310</v>
      </c>
      <c r="H323" s="185"/>
      <c r="I323" s="184" t="s">
        <v>309</v>
      </c>
      <c r="J323" s="183" t="s">
        <v>310</v>
      </c>
    </row>
    <row r="324" spans="1:9" ht="12.75">
      <c r="A324" s="159"/>
      <c r="B324" s="344"/>
      <c r="C324" s="344"/>
      <c r="D324" s="344"/>
      <c r="F324" s="11"/>
      <c r="G324" s="11"/>
      <c r="H324" s="11"/>
      <c r="I324" s="11"/>
    </row>
    <row r="325" spans="2:10" ht="12.75">
      <c r="B325" s="159" t="s">
        <v>180</v>
      </c>
      <c r="F325" s="161">
        <f>+'P&amp;L'!B36</f>
        <v>4943</v>
      </c>
      <c r="G325" s="161">
        <v>3062</v>
      </c>
      <c r="H325" s="161"/>
      <c r="I325" s="161">
        <f>+'P&amp;L'!F36</f>
        <v>13750</v>
      </c>
      <c r="J325" s="187">
        <v>10947</v>
      </c>
    </row>
    <row r="326" spans="1:10" ht="12.75">
      <c r="A326" s="159"/>
      <c r="F326" s="161"/>
      <c r="G326" s="161"/>
      <c r="H326" s="161"/>
      <c r="I326" s="189"/>
      <c r="J326" s="110"/>
    </row>
    <row r="327" spans="1:10" ht="12.75">
      <c r="A327" s="159"/>
      <c r="B327" s="159" t="s">
        <v>181</v>
      </c>
      <c r="F327" s="161">
        <v>117243</v>
      </c>
      <c r="G327" s="161">
        <v>116066</v>
      </c>
      <c r="H327" s="161"/>
      <c r="I327" s="161">
        <v>117243</v>
      </c>
      <c r="J327" s="187">
        <v>116066</v>
      </c>
    </row>
    <row r="328" spans="1:10" ht="12.75">
      <c r="A328" s="159"/>
      <c r="F328" s="189"/>
      <c r="G328" s="189"/>
      <c r="H328" s="189"/>
      <c r="I328" s="189"/>
      <c r="J328" s="110"/>
    </row>
    <row r="329" spans="1:10" ht="13.5" thickBot="1">
      <c r="A329" s="159"/>
      <c r="B329" s="4" t="s">
        <v>37</v>
      </c>
      <c r="F329" s="192">
        <f>F325/F327*100</f>
        <v>4.216029954880036</v>
      </c>
      <c r="G329" s="192">
        <f>G325/G327*100</f>
        <v>2.638154153671187</v>
      </c>
      <c r="H329" s="188"/>
      <c r="I329" s="192">
        <f>I325/I327*100</f>
        <v>11.727779057171857</v>
      </c>
      <c r="J329" s="192">
        <f>J325/J327*100</f>
        <v>9.431702651939414</v>
      </c>
    </row>
    <row r="330" spans="1:10" ht="13.5" thickTop="1">
      <c r="A330" s="159"/>
      <c r="F330" s="5"/>
      <c r="G330" s="311"/>
      <c r="H330" s="311"/>
      <c r="I330" s="311"/>
      <c r="J330" s="190"/>
    </row>
    <row r="331" spans="1:10" ht="12.75">
      <c r="A331" s="159"/>
      <c r="B331" s="83"/>
      <c r="C331" s="83"/>
      <c r="D331" s="83"/>
      <c r="E331" s="83"/>
      <c r="F331" s="191"/>
      <c r="G331" s="191"/>
      <c r="H331" s="191"/>
      <c r="I331" s="191"/>
      <c r="J331" s="191"/>
    </row>
    <row r="332" spans="1:10" ht="12.75">
      <c r="A332" s="159"/>
      <c r="G332" s="179"/>
      <c r="H332" s="179"/>
      <c r="I332" s="179"/>
      <c r="J332" s="179"/>
    </row>
    <row r="333" spans="1:10" ht="12.75">
      <c r="A333" s="159"/>
      <c r="G333" s="179"/>
      <c r="H333" s="179"/>
      <c r="I333" s="179"/>
      <c r="J333" s="179"/>
    </row>
    <row r="334" spans="1:10" ht="12.75">
      <c r="A334" s="159"/>
      <c r="G334" s="179"/>
      <c r="H334" s="179"/>
      <c r="I334" s="179"/>
      <c r="J334" s="179"/>
    </row>
    <row r="335" spans="1:10" ht="12.75">
      <c r="A335" s="159"/>
      <c r="G335" s="179"/>
      <c r="H335" s="179"/>
      <c r="I335" s="179"/>
      <c r="J335" s="179"/>
    </row>
    <row r="336" spans="1:10" ht="12.75">
      <c r="A336" s="164" t="s">
        <v>96</v>
      </c>
      <c r="G336" s="179"/>
      <c r="H336" s="179"/>
      <c r="I336" s="179"/>
      <c r="J336" s="179"/>
    </row>
    <row r="337" spans="1:10" ht="12.75">
      <c r="A337" s="159"/>
      <c r="G337" s="179"/>
      <c r="H337" s="179"/>
      <c r="I337" s="179"/>
      <c r="J337" s="179"/>
    </row>
    <row r="338" spans="1:10" ht="12.75">
      <c r="A338" s="159"/>
      <c r="G338" s="179"/>
      <c r="H338" s="179"/>
      <c r="I338" s="179"/>
      <c r="J338" s="179"/>
    </row>
    <row r="339" spans="1:3" ht="12.75">
      <c r="A339" s="154" t="s">
        <v>144</v>
      </c>
      <c r="B339" s="159"/>
      <c r="C339" s="159"/>
    </row>
    <row r="340" spans="1:3" ht="12.75">
      <c r="A340" s="4" t="s">
        <v>145</v>
      </c>
      <c r="B340" s="159"/>
      <c r="C340" s="159"/>
    </row>
    <row r="341" spans="2:3" ht="12.75">
      <c r="B341" s="159"/>
      <c r="C341" s="159"/>
    </row>
    <row r="342" spans="1:3" ht="12.75">
      <c r="A342" s="341" t="s">
        <v>312</v>
      </c>
      <c r="B342" s="342"/>
      <c r="C342" s="342"/>
    </row>
    <row r="343" spans="1:3" ht="12.75">
      <c r="A343" s="4" t="s">
        <v>187</v>
      </c>
      <c r="B343" s="159"/>
      <c r="C343" s="159"/>
    </row>
    <row r="344" spans="1:3" ht="12.75">
      <c r="A344" s="159"/>
      <c r="B344" s="159"/>
      <c r="C344" s="159"/>
    </row>
    <row r="345" spans="1:3" ht="12.75">
      <c r="A345" s="159"/>
      <c r="B345" s="159"/>
      <c r="C345" s="159"/>
    </row>
    <row r="346" spans="1:3" ht="12.75">
      <c r="A346" s="159"/>
      <c r="B346" s="159"/>
      <c r="C346" s="159"/>
    </row>
    <row r="347" spans="1:3" ht="12.75">
      <c r="A347" s="159"/>
      <c r="B347" s="159"/>
      <c r="C347" s="159"/>
    </row>
    <row r="348" spans="1:3" ht="12.75">
      <c r="A348" s="159"/>
      <c r="B348" s="159"/>
      <c r="C348" s="159"/>
    </row>
    <row r="349" spans="1:3" ht="12.75">
      <c r="A349" s="159"/>
      <c r="B349" s="159"/>
      <c r="C349" s="159"/>
    </row>
    <row r="350" spans="1:3" ht="12.75">
      <c r="A350" s="159"/>
      <c r="B350" s="159"/>
      <c r="C350" s="159"/>
    </row>
    <row r="351" spans="1:3" ht="12.75">
      <c r="A351" s="159"/>
      <c r="B351" s="159"/>
      <c r="C351" s="159"/>
    </row>
    <row r="352" spans="1:3" ht="12.75">
      <c r="A352" s="159"/>
      <c r="B352" s="159"/>
      <c r="C352" s="159"/>
    </row>
    <row r="353" spans="1:3" ht="12.75">
      <c r="A353" s="159"/>
      <c r="B353" s="159"/>
      <c r="C353" s="159"/>
    </row>
    <row r="354" spans="1:3" ht="12.75">
      <c r="A354" s="159"/>
      <c r="B354" s="159"/>
      <c r="C354" s="159"/>
    </row>
    <row r="355" spans="1:3" ht="12.75">
      <c r="A355" s="159"/>
      <c r="B355" s="159"/>
      <c r="C355" s="159"/>
    </row>
    <row r="356" spans="1:3" ht="12.75">
      <c r="A356" s="159"/>
      <c r="B356" s="159"/>
      <c r="C356" s="159"/>
    </row>
    <row r="357" spans="1:3" ht="12.75">
      <c r="A357" s="159"/>
      <c r="B357" s="159"/>
      <c r="C357" s="159"/>
    </row>
    <row r="358" spans="1:3" ht="12.75">
      <c r="A358" s="159"/>
      <c r="B358" s="159"/>
      <c r="C358" s="159"/>
    </row>
    <row r="359" spans="1:3" ht="12.75">
      <c r="A359" s="159"/>
      <c r="B359" s="159"/>
      <c r="C359" s="159"/>
    </row>
    <row r="360" spans="1:3" ht="12.75">
      <c r="A360" s="159"/>
      <c r="B360" s="159"/>
      <c r="C360" s="159"/>
    </row>
    <row r="361" spans="1:3" ht="12.75">
      <c r="A361" s="159"/>
      <c r="B361" s="159"/>
      <c r="C361" s="159"/>
    </row>
    <row r="362" spans="1:3" ht="12.75">
      <c r="A362" s="159"/>
      <c r="B362" s="159"/>
      <c r="C362" s="159"/>
    </row>
    <row r="363" spans="1:3" ht="12.75">
      <c r="A363" s="159"/>
      <c r="B363" s="159"/>
      <c r="C363" s="159"/>
    </row>
    <row r="364" spans="1:3" ht="12.75">
      <c r="A364" s="159"/>
      <c r="B364" s="159"/>
      <c r="C364" s="159"/>
    </row>
    <row r="365" spans="1:3" ht="12.75">
      <c r="A365" s="159"/>
      <c r="B365" s="159"/>
      <c r="C365" s="159"/>
    </row>
  </sheetData>
  <mergeCells count="43">
    <mergeCell ref="B251:J252"/>
    <mergeCell ref="B254:J255"/>
    <mergeCell ref="B257:J258"/>
    <mergeCell ref="B92:J93"/>
    <mergeCell ref="B160:J160"/>
    <mergeCell ref="G172:H172"/>
    <mergeCell ref="B134:J135"/>
    <mergeCell ref="B143:J144"/>
    <mergeCell ref="B95:J96"/>
    <mergeCell ref="B101:J101"/>
    <mergeCell ref="B167:J167"/>
    <mergeCell ref="B151:J152"/>
    <mergeCell ref="B14:J16"/>
    <mergeCell ref="B72:J72"/>
    <mergeCell ref="B77:J77"/>
    <mergeCell ref="B18:J20"/>
    <mergeCell ref="B28:J30"/>
    <mergeCell ref="B45:J47"/>
    <mergeCell ref="B24:J26"/>
    <mergeCell ref="A342:C342"/>
    <mergeCell ref="B309:J309"/>
    <mergeCell ref="I319:J319"/>
    <mergeCell ref="F319:G319"/>
    <mergeCell ref="B324:D324"/>
    <mergeCell ref="B266:J267"/>
    <mergeCell ref="B314:J314"/>
    <mergeCell ref="C221:J221"/>
    <mergeCell ref="B210:J211"/>
    <mergeCell ref="B304:J304"/>
    <mergeCell ref="B230:J231"/>
    <mergeCell ref="B260:J261"/>
    <mergeCell ref="B263:J264"/>
    <mergeCell ref="B245:J246"/>
    <mergeCell ref="B248:J249"/>
    <mergeCell ref="B157:J158"/>
    <mergeCell ref="E117:J117"/>
    <mergeCell ref="I199:J199"/>
    <mergeCell ref="G174:H174"/>
    <mergeCell ref="F199:G199"/>
    <mergeCell ref="B186:J187"/>
    <mergeCell ref="B189:J190"/>
    <mergeCell ref="B195:J195"/>
    <mergeCell ref="B137:J138"/>
  </mergeCells>
  <printOptions/>
  <pageMargins left="0.92" right="0.16" top="0.48" bottom="0.39" header="0.45" footer="0.393700787401575"/>
  <pageSetup horizontalDpi="600" verticalDpi="600" orientation="portrait" paperSize="9" scale="75" r:id="rId2"/>
  <headerFooter alignWithMargins="0">
    <oddFooter>&amp;C&amp;P</oddFooter>
  </headerFooter>
  <rowBreaks count="5" manualBreakCount="5">
    <brk id="79" max="9" man="1"/>
    <brk id="148" max="9" man="1"/>
    <brk id="162" max="9" man="1"/>
    <brk id="225" max="9" man="1"/>
    <brk id="273"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2"/>
  <sheetViews>
    <sheetView tabSelected="1" zoomScale="75" zoomScaleNormal="75" workbookViewId="0" topLeftCell="A19">
      <selection activeCell="B136" sqref="B136"/>
    </sheetView>
  </sheetViews>
  <sheetFormatPr defaultColWidth="9.140625" defaultRowHeight="12.75"/>
  <cols>
    <col min="1" max="1" width="35.28125" style="9" customWidth="1"/>
    <col min="2" max="2" width="17.57421875" style="9" customWidth="1"/>
    <col min="3" max="3" width="1.7109375" style="9" customWidth="1"/>
    <col min="4" max="4" width="17.57421875" style="9" customWidth="1"/>
    <col min="5" max="5" width="1.7109375" style="9" customWidth="1"/>
    <col min="6" max="6" width="17.57421875" style="9" customWidth="1"/>
    <col min="7" max="7" width="1.8515625" style="9" customWidth="1"/>
    <col min="8" max="8" width="15.57421875" style="9" customWidth="1"/>
    <col min="9" max="9" width="1.7109375" style="9" customWidth="1"/>
    <col min="10" max="16384" width="9.140625" style="11" customWidth="1"/>
  </cols>
  <sheetData>
    <row r="4" spans="1:9" ht="18">
      <c r="A4" s="8" t="s">
        <v>150</v>
      </c>
      <c r="D4" s="10"/>
      <c r="E4" s="10"/>
      <c r="F4" s="10"/>
      <c r="G4" s="10"/>
      <c r="H4" s="10"/>
      <c r="I4" s="10"/>
    </row>
    <row r="5" spans="1:9" ht="14.25">
      <c r="A5" s="12"/>
      <c r="B5" s="10"/>
      <c r="C5" s="10"/>
      <c r="D5" s="10"/>
      <c r="E5" s="10"/>
      <c r="F5" s="10"/>
      <c r="G5" s="10"/>
      <c r="H5" s="13"/>
      <c r="I5" s="10"/>
    </row>
    <row r="6" ht="15">
      <c r="A6" s="44" t="str">
        <f>+'Notes-pg 6'!A5</f>
        <v>QUARTERLY REPORT FOR THE SECOND QUARTER ENDED 31 JANUARY 2008</v>
      </c>
    </row>
    <row r="7" spans="1:9" ht="14.25">
      <c r="A7" s="11"/>
      <c r="B7" s="14"/>
      <c r="C7" s="14"/>
      <c r="D7" s="14"/>
      <c r="E7" s="14"/>
      <c r="F7" s="14"/>
      <c r="G7" s="14"/>
      <c r="H7" s="14"/>
      <c r="I7" s="14"/>
    </row>
    <row r="8" spans="1:9" ht="15">
      <c r="A8" s="15" t="s">
        <v>167</v>
      </c>
      <c r="B8" s="14"/>
      <c r="C8" s="14"/>
      <c r="D8" s="14"/>
      <c r="E8" s="14"/>
      <c r="F8" s="14"/>
      <c r="G8" s="14"/>
      <c r="H8" s="14"/>
      <c r="I8" s="14"/>
    </row>
    <row r="9" spans="1:9" ht="15">
      <c r="A9" s="15"/>
      <c r="B9" s="14"/>
      <c r="C9" s="14"/>
      <c r="D9" s="14"/>
      <c r="E9" s="14"/>
      <c r="F9" s="14"/>
      <c r="G9" s="14"/>
      <c r="H9" s="14"/>
      <c r="I9" s="14"/>
    </row>
    <row r="10" spans="1:13" ht="14.25">
      <c r="A10" s="14"/>
      <c r="B10" s="14"/>
      <c r="C10" s="14"/>
      <c r="D10" s="14"/>
      <c r="E10" s="14"/>
      <c r="F10" s="14"/>
      <c r="G10" s="14"/>
      <c r="H10" s="14"/>
      <c r="I10" s="14"/>
      <c r="J10" s="5"/>
      <c r="K10" s="5"/>
      <c r="L10" s="5"/>
      <c r="M10" s="5"/>
    </row>
    <row r="11" spans="1:13" ht="15.75" thickBot="1">
      <c r="A11" s="14"/>
      <c r="B11" s="350" t="s">
        <v>63</v>
      </c>
      <c r="C11" s="351"/>
      <c r="D11" s="352"/>
      <c r="E11" s="18"/>
      <c r="F11" s="350" t="s">
        <v>64</v>
      </c>
      <c r="G11" s="351"/>
      <c r="H11" s="351"/>
      <c r="I11" s="17"/>
      <c r="J11" s="5"/>
      <c r="K11" s="5"/>
      <c r="L11" s="5"/>
      <c r="M11" s="5"/>
    </row>
    <row r="12" spans="1:13" ht="14.25">
      <c r="A12" s="14"/>
      <c r="B12" s="17"/>
      <c r="C12" s="17"/>
      <c r="D12" s="17"/>
      <c r="E12" s="17"/>
      <c r="F12" s="17"/>
      <c r="G12" s="17"/>
      <c r="H12" s="17"/>
      <c r="I12" s="17"/>
      <c r="J12" s="5"/>
      <c r="K12" s="5"/>
      <c r="L12" s="5"/>
      <c r="M12" s="5"/>
    </row>
    <row r="13" spans="1:13" ht="15">
      <c r="A13" s="14"/>
      <c r="B13" s="30" t="s">
        <v>57</v>
      </c>
      <c r="C13" s="32"/>
      <c r="D13" s="32" t="s">
        <v>57</v>
      </c>
      <c r="E13" s="32"/>
      <c r="F13" s="270" t="s">
        <v>149</v>
      </c>
      <c r="G13" s="33"/>
      <c r="H13" s="34" t="s">
        <v>149</v>
      </c>
      <c r="I13" s="19"/>
      <c r="J13" s="5"/>
      <c r="K13" s="5"/>
      <c r="L13" s="5"/>
      <c r="M13" s="5"/>
    </row>
    <row r="14" spans="1:13" ht="15">
      <c r="A14" s="14"/>
      <c r="B14" s="30" t="s">
        <v>65</v>
      </c>
      <c r="C14" s="32"/>
      <c r="D14" s="32" t="s">
        <v>65</v>
      </c>
      <c r="E14" s="32"/>
      <c r="F14" s="270" t="s">
        <v>65</v>
      </c>
      <c r="G14" s="34"/>
      <c r="H14" s="34" t="s">
        <v>65</v>
      </c>
      <c r="I14" s="17"/>
      <c r="J14" s="5"/>
      <c r="K14" s="5"/>
      <c r="L14" s="5"/>
      <c r="M14" s="5"/>
    </row>
    <row r="15" spans="1:13" ht="15">
      <c r="A15" s="14"/>
      <c r="B15" s="270" t="s">
        <v>313</v>
      </c>
      <c r="C15" s="33"/>
      <c r="D15" s="34" t="s">
        <v>314</v>
      </c>
      <c r="E15" s="34"/>
      <c r="F15" s="270" t="s">
        <v>313</v>
      </c>
      <c r="G15" s="33"/>
      <c r="H15" s="34" t="s">
        <v>314</v>
      </c>
      <c r="I15" s="20"/>
      <c r="J15" s="5"/>
      <c r="K15" s="5"/>
      <c r="L15" s="5"/>
      <c r="M15" s="5"/>
    </row>
    <row r="16" spans="1:9" ht="15">
      <c r="A16" s="14"/>
      <c r="B16" s="30" t="s">
        <v>28</v>
      </c>
      <c r="C16" s="30"/>
      <c r="D16" s="32" t="s">
        <v>28</v>
      </c>
      <c r="E16" s="32"/>
      <c r="F16" s="30" t="s">
        <v>28</v>
      </c>
      <c r="G16" s="30"/>
      <c r="H16" s="32" t="s">
        <v>28</v>
      </c>
      <c r="I16" s="14"/>
    </row>
    <row r="17" spans="2:9" ht="14.25">
      <c r="B17" s="21"/>
      <c r="C17" s="21"/>
      <c r="D17" s="14"/>
      <c r="E17" s="14"/>
      <c r="F17" s="21"/>
      <c r="G17" s="21"/>
      <c r="H17" s="14"/>
      <c r="I17" s="14"/>
    </row>
    <row r="18" spans="1:9" ht="14.25">
      <c r="A18" s="14" t="s">
        <v>13</v>
      </c>
      <c r="B18" s="20">
        <v>126309</v>
      </c>
      <c r="C18" s="20"/>
      <c r="D18" s="20">
        <v>101868</v>
      </c>
      <c r="E18" s="20"/>
      <c r="F18" s="20">
        <v>261411</v>
      </c>
      <c r="G18" s="20"/>
      <c r="H18" s="20">
        <v>213443</v>
      </c>
      <c r="I18" s="20"/>
    </row>
    <row r="19" spans="1:9" ht="14.25">
      <c r="A19" s="14"/>
      <c r="B19" s="20"/>
      <c r="C19" s="20"/>
      <c r="D19" s="20"/>
      <c r="E19" s="20"/>
      <c r="F19" s="20"/>
      <c r="G19" s="20"/>
      <c r="I19" s="20"/>
    </row>
    <row r="20" spans="1:9" ht="14.25">
      <c r="A20" s="14" t="s">
        <v>66</v>
      </c>
      <c r="B20" s="20">
        <v>471</v>
      </c>
      <c r="C20" s="20"/>
      <c r="D20" s="20">
        <v>1539</v>
      </c>
      <c r="E20" s="20"/>
      <c r="F20" s="20">
        <v>525</v>
      </c>
      <c r="G20" s="20"/>
      <c r="H20" s="20">
        <v>1853</v>
      </c>
      <c r="I20" s="20"/>
    </row>
    <row r="21" spans="1:9" ht="14.25">
      <c r="A21" s="14"/>
      <c r="B21" s="20"/>
      <c r="C21" s="20"/>
      <c r="D21" s="20"/>
      <c r="E21" s="20"/>
      <c r="F21" s="20"/>
      <c r="G21" s="20"/>
      <c r="I21" s="20"/>
    </row>
    <row r="22" spans="1:9" ht="14.25">
      <c r="A22" s="14" t="s">
        <v>137</v>
      </c>
      <c r="B22" s="20">
        <f>-87565-14277-14126</f>
        <v>-115968</v>
      </c>
      <c r="C22" s="20"/>
      <c r="D22" s="20">
        <v>-97527</v>
      </c>
      <c r="E22" s="20"/>
      <c r="F22" s="20">
        <f>-182439-26692-27036</f>
        <v>-236167</v>
      </c>
      <c r="G22" s="20"/>
      <c r="H22" s="20">
        <v>-196235</v>
      </c>
      <c r="I22" s="20"/>
    </row>
    <row r="23" spans="1:9" ht="14.25">
      <c r="A23" s="14"/>
      <c r="B23" s="22"/>
      <c r="C23" s="20"/>
      <c r="D23" s="22"/>
      <c r="E23" s="20"/>
      <c r="F23" s="22"/>
      <c r="G23" s="20"/>
      <c r="H23" s="22"/>
      <c r="I23" s="20"/>
    </row>
    <row r="24" spans="1:9" ht="14.25">
      <c r="A24" s="14"/>
      <c r="B24" s="20"/>
      <c r="C24" s="20"/>
      <c r="D24" s="20"/>
      <c r="E24" s="20"/>
      <c r="F24" s="20"/>
      <c r="G24" s="20"/>
      <c r="H24" s="20"/>
      <c r="I24" s="20"/>
    </row>
    <row r="25" spans="1:9" ht="14.25">
      <c r="A25" s="14" t="s">
        <v>67</v>
      </c>
      <c r="B25" s="20">
        <f>SUM(B18:B22)</f>
        <v>10812</v>
      </c>
      <c r="C25" s="20"/>
      <c r="D25" s="20">
        <f>SUM(D18:D23)</f>
        <v>5880</v>
      </c>
      <c r="E25" s="20"/>
      <c r="F25" s="20">
        <f>SUM(F18:F22)</f>
        <v>25769</v>
      </c>
      <c r="G25" s="20"/>
      <c r="H25" s="20">
        <f>SUM(H18:H23)</f>
        <v>19061</v>
      </c>
      <c r="I25" s="20"/>
    </row>
    <row r="26" spans="1:9" ht="14.25">
      <c r="A26" s="14"/>
      <c r="B26" s="20"/>
      <c r="C26" s="20"/>
      <c r="D26" s="20"/>
      <c r="E26" s="20"/>
      <c r="F26" s="20"/>
      <c r="G26" s="20"/>
      <c r="H26" s="20"/>
      <c r="I26" s="20"/>
    </row>
    <row r="27" spans="1:9" ht="14.25">
      <c r="A27" s="23" t="s">
        <v>68</v>
      </c>
      <c r="B27" s="22">
        <v>-2853</v>
      </c>
      <c r="C27" s="20"/>
      <c r="D27" s="22">
        <v>-1954</v>
      </c>
      <c r="E27" s="20"/>
      <c r="F27" s="22">
        <v>-5000</v>
      </c>
      <c r="G27" s="20"/>
      <c r="H27" s="22">
        <v>-4343</v>
      </c>
      <c r="I27" s="20"/>
    </row>
    <row r="28" spans="1:9" ht="14.25">
      <c r="A28" s="14"/>
      <c r="B28" s="279"/>
      <c r="C28" s="20"/>
      <c r="D28" s="20"/>
      <c r="E28" s="20"/>
      <c r="F28" s="279"/>
      <c r="G28" s="20"/>
      <c r="H28" s="20"/>
      <c r="I28" s="20"/>
    </row>
    <row r="29" spans="1:9" ht="14.25">
      <c r="A29" s="14"/>
      <c r="B29" s="20">
        <f>SUM(B25:B27)</f>
        <v>7959</v>
      </c>
      <c r="C29" s="20"/>
      <c r="D29" s="20">
        <f>SUM(D25:D27)</f>
        <v>3926</v>
      </c>
      <c r="E29" s="20"/>
      <c r="F29" s="20">
        <f>SUM(F25:F27)</f>
        <v>20769</v>
      </c>
      <c r="G29" s="20"/>
      <c r="H29" s="20">
        <f>SUM(H25:H27)</f>
        <v>14718</v>
      </c>
      <c r="I29" s="19"/>
    </row>
    <row r="30" spans="1:9" ht="14.25">
      <c r="A30" s="14"/>
      <c r="B30" s="20"/>
      <c r="C30" s="20"/>
      <c r="D30" s="20"/>
      <c r="E30" s="20"/>
      <c r="F30" s="20"/>
      <c r="G30" s="20"/>
      <c r="H30" s="20"/>
      <c r="I30" s="19"/>
    </row>
    <row r="31" spans="1:9" ht="14.25">
      <c r="A31" s="14" t="s">
        <v>24</v>
      </c>
      <c r="B31" s="22">
        <v>-2981</v>
      </c>
      <c r="D31" s="22">
        <v>-785</v>
      </c>
      <c r="E31" s="20"/>
      <c r="F31" s="22">
        <v>-6955</v>
      </c>
      <c r="G31" s="20"/>
      <c r="H31" s="22">
        <v>-3692</v>
      </c>
      <c r="I31" s="19"/>
    </row>
    <row r="32" spans="1:9" ht="14.25">
      <c r="A32" s="14"/>
      <c r="D32" s="20"/>
      <c r="E32" s="20"/>
      <c r="G32" s="20"/>
      <c r="I32" s="19"/>
    </row>
    <row r="33" spans="1:9" ht="15" thickBot="1">
      <c r="A33" s="14" t="s">
        <v>69</v>
      </c>
      <c r="B33" s="26">
        <f>SUM(B29:B31)</f>
        <v>4978</v>
      </c>
      <c r="C33" s="14"/>
      <c r="D33" s="247">
        <f>SUM(D29:D31)</f>
        <v>3141</v>
      </c>
      <c r="E33" s="14"/>
      <c r="F33" s="26">
        <f>SUM(F29:F31)</f>
        <v>13814</v>
      </c>
      <c r="G33" s="14"/>
      <c r="H33" s="26">
        <f>SUM(H29:H31)</f>
        <v>11026</v>
      </c>
      <c r="I33" s="24"/>
    </row>
    <row r="34" spans="1:9" ht="14.25">
      <c r="A34" s="14"/>
      <c r="B34" s="14"/>
      <c r="C34" s="14"/>
      <c r="D34" s="14"/>
      <c r="E34" s="14"/>
      <c r="F34" s="14"/>
      <c r="G34" s="14"/>
      <c r="H34" s="14"/>
      <c r="I34" s="14"/>
    </row>
    <row r="35" spans="1:9" ht="14.25">
      <c r="A35" s="14" t="s">
        <v>215</v>
      </c>
      <c r="B35" s="14"/>
      <c r="C35" s="14"/>
      <c r="D35" s="14"/>
      <c r="E35" s="14"/>
      <c r="F35" s="14"/>
      <c r="G35" s="14"/>
      <c r="H35" s="14"/>
      <c r="I35" s="14"/>
    </row>
    <row r="36" spans="1:9" ht="14.25">
      <c r="A36" s="14" t="s">
        <v>216</v>
      </c>
      <c r="B36" s="250">
        <v>4943</v>
      </c>
      <c r="C36" s="14"/>
      <c r="D36" s="250">
        <v>3062</v>
      </c>
      <c r="E36" s="14"/>
      <c r="F36" s="250">
        <v>13750</v>
      </c>
      <c r="G36" s="14"/>
      <c r="H36" s="250">
        <v>10947</v>
      </c>
      <c r="I36" s="14"/>
    </row>
    <row r="37" spans="1:9" ht="14.25">
      <c r="A37" s="14" t="s">
        <v>217</v>
      </c>
      <c r="B37" s="250">
        <v>35</v>
      </c>
      <c r="C37" s="14"/>
      <c r="D37" s="250">
        <v>79</v>
      </c>
      <c r="E37" s="14"/>
      <c r="F37" s="250">
        <v>64</v>
      </c>
      <c r="G37" s="14"/>
      <c r="H37" s="250">
        <v>79</v>
      </c>
      <c r="I37" s="14"/>
    </row>
    <row r="38" spans="1:9" ht="15" thickBot="1">
      <c r="A38" s="14"/>
      <c r="B38" s="147">
        <f>+B36+B37</f>
        <v>4978</v>
      </c>
      <c r="C38" s="14"/>
      <c r="D38" s="147">
        <f>+D36+D37</f>
        <v>3141</v>
      </c>
      <c r="E38" s="14"/>
      <c r="F38" s="147">
        <f>+F36+F37</f>
        <v>13814</v>
      </c>
      <c r="G38" s="14"/>
      <c r="H38" s="147">
        <f>+H36+H37</f>
        <v>11026</v>
      </c>
      <c r="I38" s="14"/>
    </row>
    <row r="39" spans="1:9" ht="14.25">
      <c r="A39" s="14"/>
      <c r="B39" s="14"/>
      <c r="C39" s="14"/>
      <c r="D39" s="14"/>
      <c r="E39" s="14"/>
      <c r="F39" s="14"/>
      <c r="G39" s="14"/>
      <c r="H39" s="14"/>
      <c r="I39" s="14"/>
    </row>
    <row r="40" spans="1:9" ht="14.25">
      <c r="A40" s="14"/>
      <c r="B40" s="280"/>
      <c r="C40" s="14"/>
      <c r="D40" s="14"/>
      <c r="E40" s="14"/>
      <c r="F40" s="14"/>
      <c r="G40" s="14"/>
      <c r="H40" s="14"/>
      <c r="I40" s="14"/>
    </row>
    <row r="41" spans="1:9" ht="14.25">
      <c r="A41" s="14" t="s">
        <v>228</v>
      </c>
      <c r="B41" s="11"/>
      <c r="C41" s="11"/>
      <c r="D41" s="27"/>
      <c r="E41" s="11"/>
      <c r="F41" s="11"/>
      <c r="G41" s="11"/>
      <c r="H41" s="27"/>
      <c r="I41" s="11"/>
    </row>
    <row r="42" spans="1:9" ht="14.25">
      <c r="A42" s="14" t="s">
        <v>229</v>
      </c>
      <c r="B42" s="11"/>
      <c r="C42" s="11"/>
      <c r="D42" s="27"/>
      <c r="E42" s="11"/>
      <c r="F42" s="11"/>
      <c r="G42" s="11"/>
      <c r="H42" s="27"/>
      <c r="I42" s="11"/>
    </row>
    <row r="43" spans="1:9" ht="15" thickBot="1">
      <c r="A43" s="14" t="s">
        <v>70</v>
      </c>
      <c r="B43" s="281">
        <f>'Notes-pg 6'!F329</f>
        <v>4.216029954880036</v>
      </c>
      <c r="C43" s="14"/>
      <c r="D43" s="28">
        <f>'Notes-pg 6'!G329</f>
        <v>2.638154153671187</v>
      </c>
      <c r="E43" s="14"/>
      <c r="F43" s="281">
        <f>'Notes-pg 6'!I329</f>
        <v>11.727779057171857</v>
      </c>
      <c r="G43" s="14"/>
      <c r="H43" s="28">
        <f>'Notes-pg 6'!J329</f>
        <v>9.431702651939414</v>
      </c>
      <c r="I43" s="14"/>
    </row>
    <row r="44" spans="1:9" ht="14.25">
      <c r="A44" s="14"/>
      <c r="B44" s="282"/>
      <c r="C44" s="14"/>
      <c r="D44" s="29"/>
      <c r="E44" s="14"/>
      <c r="F44" s="282"/>
      <c r="G44" s="14"/>
      <c r="H44" s="29"/>
      <c r="I44" s="14"/>
    </row>
    <row r="45" spans="1:9" ht="14.25">
      <c r="A45" s="14"/>
      <c r="B45" s="14"/>
      <c r="C45" s="14"/>
      <c r="D45" s="14"/>
      <c r="E45" s="14"/>
      <c r="F45" s="14"/>
      <c r="G45" s="14"/>
      <c r="H45" s="14"/>
      <c r="I45" s="14"/>
    </row>
    <row r="46" spans="1:9" ht="14.25">
      <c r="A46" s="14"/>
      <c r="B46" s="14"/>
      <c r="C46" s="14"/>
      <c r="D46" s="14"/>
      <c r="E46" s="14"/>
      <c r="F46" s="14"/>
      <c r="G46" s="14"/>
      <c r="H46" s="14"/>
      <c r="I46" s="14"/>
    </row>
    <row r="47" spans="1:9" ht="14.25">
      <c r="A47" s="14"/>
      <c r="B47" s="14"/>
      <c r="C47" s="14"/>
      <c r="D47" s="14"/>
      <c r="E47" s="14"/>
      <c r="F47" s="14"/>
      <c r="G47" s="14"/>
      <c r="H47" s="14"/>
      <c r="I47" s="14"/>
    </row>
    <row r="48" spans="1:9" ht="14.25">
      <c r="A48" s="353" t="s">
        <v>0</v>
      </c>
      <c r="B48" s="353"/>
      <c r="C48" s="353"/>
      <c r="D48" s="353"/>
      <c r="E48" s="353"/>
      <c r="F48" s="353"/>
      <c r="G48" s="353"/>
      <c r="H48" s="353"/>
      <c r="I48" s="14"/>
    </row>
    <row r="49" spans="1:9" ht="14.25">
      <c r="A49" s="353"/>
      <c r="B49" s="353"/>
      <c r="C49" s="353"/>
      <c r="D49" s="353"/>
      <c r="E49" s="353"/>
      <c r="F49" s="353"/>
      <c r="G49" s="353"/>
      <c r="H49" s="353"/>
      <c r="I49" s="14"/>
    </row>
    <row r="50" spans="1:9" ht="14.25">
      <c r="A50" s="14"/>
      <c r="B50" s="14"/>
      <c r="C50" s="14"/>
      <c r="D50" s="14"/>
      <c r="E50" s="14"/>
      <c r="F50" s="14"/>
      <c r="G50" s="14"/>
      <c r="H50" s="14"/>
      <c r="I50" s="14"/>
    </row>
    <row r="51" spans="2:9" ht="14.25">
      <c r="B51" s="14"/>
      <c r="C51" s="14"/>
      <c r="D51" s="14"/>
      <c r="E51" s="14"/>
      <c r="F51" s="14"/>
      <c r="G51" s="14"/>
      <c r="H51" s="14"/>
      <c r="I51" s="14"/>
    </row>
    <row r="52" spans="1:9" ht="14.25">
      <c r="A52" s="14"/>
      <c r="B52" s="14"/>
      <c r="C52" s="14"/>
      <c r="D52" s="14"/>
      <c r="E52" s="14"/>
      <c r="F52" s="14"/>
      <c r="G52" s="14"/>
      <c r="H52" s="14"/>
      <c r="I52" s="14"/>
    </row>
    <row r="53" spans="1:9" ht="14.25">
      <c r="A53" s="14"/>
      <c r="B53" s="14"/>
      <c r="C53" s="14"/>
      <c r="D53" s="14"/>
      <c r="E53" s="14"/>
      <c r="F53" s="14"/>
      <c r="G53" s="14"/>
      <c r="H53" s="14"/>
      <c r="I53" s="14"/>
    </row>
    <row r="54" spans="1:9" ht="14.25">
      <c r="A54" s="14"/>
      <c r="B54" s="14"/>
      <c r="C54" s="14"/>
      <c r="D54" s="14"/>
      <c r="E54" s="14"/>
      <c r="F54" s="14"/>
      <c r="G54" s="14"/>
      <c r="H54" s="14"/>
      <c r="I54" s="14"/>
    </row>
    <row r="55" spans="1:9" ht="14.25">
      <c r="A55" s="14"/>
      <c r="B55" s="14"/>
      <c r="C55" s="14"/>
      <c r="D55" s="14"/>
      <c r="E55" s="14"/>
      <c r="F55" s="14"/>
      <c r="G55" s="14"/>
      <c r="H55" s="14"/>
      <c r="I55" s="14"/>
    </row>
    <row r="56" spans="1:9" ht="14.25">
      <c r="A56" s="14"/>
      <c r="B56" s="14"/>
      <c r="C56" s="14"/>
      <c r="D56" s="14"/>
      <c r="E56" s="14"/>
      <c r="F56" s="14"/>
      <c r="G56" s="14"/>
      <c r="H56" s="14"/>
      <c r="I56" s="14"/>
    </row>
    <row r="57" spans="1:9" ht="14.25">
      <c r="A57" s="14"/>
      <c r="B57" s="14"/>
      <c r="C57" s="14"/>
      <c r="D57" s="14"/>
      <c r="E57" s="14"/>
      <c r="F57" s="14"/>
      <c r="G57" s="14"/>
      <c r="H57" s="14"/>
      <c r="I57" s="14"/>
    </row>
    <row r="58" spans="1:9" ht="14.25">
      <c r="A58" s="14"/>
      <c r="B58" s="14"/>
      <c r="C58" s="14"/>
      <c r="D58" s="14"/>
      <c r="E58" s="14"/>
      <c r="F58" s="14"/>
      <c r="G58" s="14"/>
      <c r="H58" s="14"/>
      <c r="I58" s="14"/>
    </row>
    <row r="59" spans="1:9" ht="14.25">
      <c r="A59" s="14"/>
      <c r="B59" s="14"/>
      <c r="C59" s="14"/>
      <c r="D59" s="14"/>
      <c r="E59" s="14"/>
      <c r="F59" s="14"/>
      <c r="G59" s="14"/>
      <c r="H59" s="14"/>
      <c r="I59" s="14"/>
    </row>
    <row r="60" spans="1:9" ht="14.25">
      <c r="A60" s="14"/>
      <c r="B60" s="14"/>
      <c r="C60" s="14"/>
      <c r="D60" s="14"/>
      <c r="E60" s="14"/>
      <c r="F60" s="14"/>
      <c r="G60" s="14"/>
      <c r="H60" s="14"/>
      <c r="I60" s="14"/>
    </row>
    <row r="61" spans="1:9" ht="14.25">
      <c r="A61" s="14"/>
      <c r="B61" s="14"/>
      <c r="C61" s="14"/>
      <c r="D61" s="14"/>
      <c r="E61" s="14"/>
      <c r="F61" s="14"/>
      <c r="G61" s="14"/>
      <c r="H61" s="14"/>
      <c r="I61" s="14"/>
    </row>
    <row r="62" spans="1:9" ht="14.25">
      <c r="A62" s="14"/>
      <c r="B62" s="14"/>
      <c r="C62" s="14"/>
      <c r="D62" s="14"/>
      <c r="E62" s="14"/>
      <c r="F62" s="14"/>
      <c r="G62" s="14"/>
      <c r="H62" s="14"/>
      <c r="I62" s="14"/>
    </row>
    <row r="63" spans="1:9" ht="14.25">
      <c r="A63" s="14"/>
      <c r="B63" s="14"/>
      <c r="C63" s="14"/>
      <c r="D63" s="14"/>
      <c r="E63" s="14"/>
      <c r="F63" s="14"/>
      <c r="G63" s="14"/>
      <c r="H63" s="14"/>
      <c r="I63" s="14"/>
    </row>
    <row r="64" spans="1:9" ht="14.25">
      <c r="A64" s="14"/>
      <c r="B64" s="14"/>
      <c r="C64" s="14"/>
      <c r="D64" s="14"/>
      <c r="E64" s="14"/>
      <c r="F64" s="14"/>
      <c r="G64" s="14"/>
      <c r="H64" s="14"/>
      <c r="I64" s="14"/>
    </row>
    <row r="65" spans="1:9" ht="14.25">
      <c r="A65" s="14"/>
      <c r="B65" s="14"/>
      <c r="C65" s="14"/>
      <c r="D65" s="14"/>
      <c r="E65" s="14"/>
      <c r="F65" s="14"/>
      <c r="G65" s="14"/>
      <c r="H65" s="14"/>
      <c r="I65" s="14"/>
    </row>
    <row r="66" spans="1:9" ht="14.25">
      <c r="A66" s="14"/>
      <c r="B66" s="14"/>
      <c r="C66" s="14"/>
      <c r="D66" s="14"/>
      <c r="E66" s="14"/>
      <c r="F66" s="14"/>
      <c r="G66" s="14"/>
      <c r="H66" s="14"/>
      <c r="I66" s="14"/>
    </row>
    <row r="67" spans="1:9" ht="14.25">
      <c r="A67" s="14"/>
      <c r="B67" s="14"/>
      <c r="C67" s="14"/>
      <c r="D67" s="14"/>
      <c r="E67" s="14"/>
      <c r="F67" s="14"/>
      <c r="G67" s="14"/>
      <c r="H67" s="14"/>
      <c r="I67" s="14"/>
    </row>
    <row r="68" spans="1:9" ht="14.25">
      <c r="A68" s="14"/>
      <c r="B68" s="14"/>
      <c r="C68" s="14"/>
      <c r="D68" s="14"/>
      <c r="E68" s="14"/>
      <c r="F68" s="14"/>
      <c r="G68" s="14"/>
      <c r="H68" s="14"/>
      <c r="I68" s="14"/>
    </row>
    <row r="69" spans="1:9" ht="14.25">
      <c r="A69" s="14"/>
      <c r="B69" s="14"/>
      <c r="C69" s="14"/>
      <c r="D69" s="14"/>
      <c r="E69" s="14"/>
      <c r="F69" s="14"/>
      <c r="G69" s="14"/>
      <c r="H69" s="14"/>
      <c r="I69" s="14"/>
    </row>
    <row r="70" spans="1:9" ht="14.25">
      <c r="A70" s="14"/>
      <c r="B70" s="14"/>
      <c r="C70" s="14"/>
      <c r="D70" s="14"/>
      <c r="E70" s="14"/>
      <c r="F70" s="14"/>
      <c r="G70" s="14"/>
      <c r="H70" s="14"/>
      <c r="I70" s="14"/>
    </row>
    <row r="71" spans="1:9" ht="14.25">
      <c r="A71" s="14"/>
      <c r="B71" s="14"/>
      <c r="C71" s="14"/>
      <c r="D71" s="14"/>
      <c r="E71" s="14"/>
      <c r="F71" s="14"/>
      <c r="G71" s="14"/>
      <c r="H71" s="14"/>
      <c r="I71" s="14"/>
    </row>
    <row r="72" spans="1:9" ht="14.25">
      <c r="A72" s="14"/>
      <c r="B72" s="14"/>
      <c r="C72" s="14"/>
      <c r="D72" s="14"/>
      <c r="E72" s="14"/>
      <c r="F72" s="14"/>
      <c r="G72" s="14"/>
      <c r="H72" s="14"/>
      <c r="I72" s="14"/>
    </row>
    <row r="142" ht="9" customHeight="1">
      <c r="B142" s="271"/>
    </row>
    <row r="143" ht="6" customHeight="1"/>
  </sheetData>
  <mergeCells count="3">
    <mergeCell ref="F11:H11"/>
    <mergeCell ref="B11:D11"/>
    <mergeCell ref="A48:H49"/>
  </mergeCells>
  <printOptions/>
  <pageMargins left="1.1" right="0" top="0.5" bottom="0.25" header="0.2" footer="0.2"/>
  <pageSetup fitToHeight="1" fitToWidth="1" horizontalDpi="600" verticalDpi="600" orientation="portrait" paperSize="9" scale="81"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4"/>
  <sheetViews>
    <sheetView tabSelected="1" zoomScale="75" zoomScaleNormal="75" zoomScaleSheetLayoutView="75" workbookViewId="0" topLeftCell="A43">
      <selection activeCell="B136" sqref="B136"/>
    </sheetView>
  </sheetViews>
  <sheetFormatPr defaultColWidth="9.140625" defaultRowHeight="12.75"/>
  <cols>
    <col min="1" max="1" width="2.57421875" style="40" customWidth="1"/>
    <col min="2" max="2" width="50.8515625" style="36" customWidth="1"/>
    <col min="3" max="3" width="16.7109375" style="9" customWidth="1"/>
    <col min="4" max="4" width="7.00390625" style="45" customWidth="1"/>
    <col min="5" max="5" width="16.7109375" style="9" customWidth="1"/>
    <col min="6" max="6" width="1.7109375" style="36" customWidth="1"/>
    <col min="7" max="10" width="17.57421875" style="14" customWidth="1"/>
    <col min="11" max="16384" width="9.140625" style="4" customWidth="1"/>
  </cols>
  <sheetData>
    <row r="1" spans="3:10" ht="15">
      <c r="C1" s="37"/>
      <c r="D1" s="38"/>
      <c r="E1" s="37"/>
      <c r="G1" s="16"/>
      <c r="H1" s="16"/>
      <c r="I1" s="16"/>
      <c r="J1" s="16"/>
    </row>
    <row r="2" spans="3:10" ht="15">
      <c r="C2" s="37"/>
      <c r="D2" s="38"/>
      <c r="E2" s="37"/>
      <c r="G2" s="16"/>
      <c r="H2" s="16"/>
      <c r="I2" s="16"/>
      <c r="J2" s="16"/>
    </row>
    <row r="3" spans="1:10" ht="18">
      <c r="A3" s="8" t="s">
        <v>150</v>
      </c>
      <c r="C3" s="37"/>
      <c r="D3" s="38"/>
      <c r="E3" s="37"/>
      <c r="G3" s="16"/>
      <c r="H3" s="16"/>
      <c r="I3" s="16"/>
      <c r="J3" s="16"/>
    </row>
    <row r="4" spans="3:10" ht="14.25">
      <c r="C4" s="10"/>
      <c r="D4" s="41"/>
      <c r="E4" s="10"/>
      <c r="G4" s="43"/>
      <c r="H4" s="43"/>
      <c r="I4" s="43"/>
      <c r="J4" s="43"/>
    </row>
    <row r="5" ht="15">
      <c r="A5" s="44" t="str">
        <f>+'Notes-pg 6'!A5</f>
        <v>QUARTERLY REPORT FOR THE SECOND QUARTER ENDED 31 JANUARY 2008</v>
      </c>
    </row>
    <row r="6" ht="14.25">
      <c r="A6" s="47"/>
    </row>
    <row r="7" spans="1:10" ht="15">
      <c r="A7" s="46" t="s">
        <v>164</v>
      </c>
      <c r="B7" s="9"/>
      <c r="C7" s="37"/>
      <c r="D7" s="38"/>
      <c r="E7" s="37"/>
      <c r="G7" s="16"/>
      <c r="H7" s="16"/>
      <c r="I7" s="16"/>
      <c r="J7" s="16"/>
    </row>
    <row r="8" spans="1:10" ht="15">
      <c r="A8" s="44"/>
      <c r="B8" s="39"/>
      <c r="C8" s="37"/>
      <c r="D8" s="38"/>
      <c r="E8" s="37"/>
      <c r="G8" s="16"/>
      <c r="H8" s="16"/>
      <c r="I8" s="16"/>
      <c r="J8" s="16"/>
    </row>
    <row r="9" spans="2:10" ht="15">
      <c r="B9" s="48"/>
      <c r="C9" s="84" t="s">
        <v>151</v>
      </c>
      <c r="D9" s="49"/>
      <c r="E9" s="314" t="s">
        <v>151</v>
      </c>
      <c r="F9" s="48"/>
      <c r="G9" s="32"/>
      <c r="H9" s="32"/>
      <c r="I9" s="32"/>
      <c r="J9" s="32"/>
    </row>
    <row r="10" spans="1:10" ht="15">
      <c r="A10" s="44"/>
      <c r="B10" s="50"/>
      <c r="C10" s="84" t="s">
        <v>313</v>
      </c>
      <c r="D10" s="51"/>
      <c r="E10" s="314" t="s">
        <v>4</v>
      </c>
      <c r="F10" s="50"/>
      <c r="G10" s="52"/>
      <c r="H10" s="52"/>
      <c r="I10" s="52"/>
      <c r="J10" s="52"/>
    </row>
    <row r="11" spans="1:10" ht="15">
      <c r="A11" s="44"/>
      <c r="B11" s="50"/>
      <c r="C11" s="180" t="s">
        <v>172</v>
      </c>
      <c r="D11" s="51"/>
      <c r="E11" s="181" t="s">
        <v>213</v>
      </c>
      <c r="F11" s="50"/>
      <c r="G11" s="52"/>
      <c r="H11" s="52"/>
      <c r="I11" s="52"/>
      <c r="J11" s="52"/>
    </row>
    <row r="12" spans="1:10" ht="15">
      <c r="A12" s="44"/>
      <c r="B12" s="50"/>
      <c r="C12" s="180"/>
      <c r="D12" s="51"/>
      <c r="E12" s="181" t="s">
        <v>243</v>
      </c>
      <c r="F12" s="50"/>
      <c r="G12" s="52"/>
      <c r="H12" s="52"/>
      <c r="I12" s="52"/>
      <c r="J12" s="52"/>
    </row>
    <row r="13" spans="1:10" ht="15">
      <c r="A13" s="44"/>
      <c r="B13" s="50"/>
      <c r="C13" s="84" t="s">
        <v>28</v>
      </c>
      <c r="D13" s="85"/>
      <c r="E13" s="314" t="s">
        <v>28</v>
      </c>
      <c r="F13" s="50"/>
      <c r="G13" s="30"/>
      <c r="H13" s="30"/>
      <c r="I13" s="30"/>
      <c r="J13" s="30"/>
    </row>
    <row r="14" spans="1:10" ht="15">
      <c r="A14" s="44"/>
      <c r="B14" s="50"/>
      <c r="C14" s="84"/>
      <c r="D14" s="85"/>
      <c r="E14" s="314"/>
      <c r="F14" s="50"/>
      <c r="G14" s="30"/>
      <c r="H14" s="30"/>
      <c r="I14" s="30"/>
      <c r="J14" s="30"/>
    </row>
    <row r="15" spans="1:10" ht="15">
      <c r="A15" s="57" t="s">
        <v>152</v>
      </c>
      <c r="C15" s="53"/>
      <c r="D15" s="49"/>
      <c r="E15" s="53"/>
      <c r="G15" s="17"/>
      <c r="H15" s="17"/>
      <c r="I15" s="17"/>
      <c r="J15" s="17"/>
    </row>
    <row r="16" spans="1:10" ht="14.25">
      <c r="A16" s="4"/>
      <c r="B16" s="40" t="s">
        <v>153</v>
      </c>
      <c r="C16" s="54">
        <v>65489</v>
      </c>
      <c r="D16" s="55"/>
      <c r="E16" s="54">
        <f>64030-3941</f>
        <v>60089</v>
      </c>
      <c r="G16" s="31"/>
      <c r="H16" s="31"/>
      <c r="I16" s="31"/>
      <c r="J16" s="31"/>
    </row>
    <row r="17" spans="1:10" ht="14.25">
      <c r="A17" s="4"/>
      <c r="B17" s="40" t="s">
        <v>173</v>
      </c>
      <c r="C17" s="54">
        <v>122</v>
      </c>
      <c r="D17" s="55"/>
      <c r="E17" s="54">
        <v>123</v>
      </c>
      <c r="G17" s="31"/>
      <c r="H17" s="31"/>
      <c r="I17" s="31"/>
      <c r="J17" s="31"/>
    </row>
    <row r="18" spans="1:10" ht="14.25">
      <c r="A18" s="4"/>
      <c r="B18" s="40" t="s">
        <v>257</v>
      </c>
      <c r="C18" s="54">
        <v>3907</v>
      </c>
      <c r="D18" s="55"/>
      <c r="E18" s="54">
        <v>3941</v>
      </c>
      <c r="G18" s="31"/>
      <c r="H18" s="31"/>
      <c r="I18" s="31"/>
      <c r="J18" s="31"/>
    </row>
    <row r="19" spans="1:10" ht="14.25">
      <c r="A19" s="4"/>
      <c r="B19" s="40" t="s">
        <v>174</v>
      </c>
      <c r="C19" s="54">
        <v>533</v>
      </c>
      <c r="D19" s="55"/>
      <c r="E19" s="54">
        <v>533</v>
      </c>
      <c r="G19" s="31"/>
      <c r="H19" s="31"/>
      <c r="I19" s="31"/>
      <c r="J19" s="31"/>
    </row>
    <row r="20" spans="1:10" ht="14.25">
      <c r="A20" s="4"/>
      <c r="B20" s="40" t="s">
        <v>154</v>
      </c>
      <c r="C20" s="54">
        <v>1485</v>
      </c>
      <c r="D20" s="55"/>
      <c r="E20" s="54">
        <v>1485</v>
      </c>
      <c r="G20" s="31"/>
      <c r="H20" s="31"/>
      <c r="I20" s="31"/>
      <c r="J20" s="31"/>
    </row>
    <row r="21" spans="1:10" ht="14.25">
      <c r="A21" s="4"/>
      <c r="B21" s="40" t="s">
        <v>157</v>
      </c>
      <c r="C21" s="56">
        <v>447</v>
      </c>
      <c r="D21" s="55"/>
      <c r="E21" s="56">
        <v>447</v>
      </c>
      <c r="G21" s="31"/>
      <c r="H21" s="31"/>
      <c r="I21" s="31"/>
      <c r="J21" s="31"/>
    </row>
    <row r="22" spans="1:10" ht="15">
      <c r="A22" s="44"/>
      <c r="C22" s="54">
        <f>SUM(C16:C21)</f>
        <v>71983</v>
      </c>
      <c r="D22" s="55"/>
      <c r="E22" s="54">
        <f>SUM(E16:E21)</f>
        <v>66618</v>
      </c>
      <c r="G22" s="31"/>
      <c r="H22" s="31"/>
      <c r="I22" s="31"/>
      <c r="J22" s="31"/>
    </row>
    <row r="23" spans="1:10" ht="15">
      <c r="A23" s="57" t="s">
        <v>58</v>
      </c>
      <c r="C23" s="58"/>
      <c r="D23" s="59"/>
      <c r="E23" s="58"/>
      <c r="G23" s="24"/>
      <c r="H23" s="24"/>
      <c r="I23" s="31"/>
      <c r="J23" s="31"/>
    </row>
    <row r="24" spans="2:10" ht="14.25">
      <c r="B24" s="40" t="s">
        <v>45</v>
      </c>
      <c r="C24" s="60">
        <v>399867</v>
      </c>
      <c r="D24" s="31"/>
      <c r="E24" s="60">
        <v>324371</v>
      </c>
      <c r="G24" s="31"/>
      <c r="H24" s="31"/>
      <c r="I24" s="31"/>
      <c r="J24" s="31"/>
    </row>
    <row r="25" spans="2:10" ht="14.25">
      <c r="B25" s="40" t="s">
        <v>101</v>
      </c>
      <c r="C25" s="61">
        <v>2929</v>
      </c>
      <c r="D25" s="31"/>
      <c r="E25" s="61">
        <v>1887</v>
      </c>
      <c r="G25" s="31"/>
      <c r="H25" s="31"/>
      <c r="I25" s="31"/>
      <c r="J25" s="31"/>
    </row>
    <row r="26" spans="2:10" ht="14.25">
      <c r="B26" s="40" t="s">
        <v>155</v>
      </c>
      <c r="C26" s="61">
        <v>12571</v>
      </c>
      <c r="D26" s="31"/>
      <c r="E26" s="61">
        <v>12330</v>
      </c>
      <c r="G26" s="31"/>
      <c r="H26" s="31"/>
      <c r="I26" s="31"/>
      <c r="J26" s="31"/>
    </row>
    <row r="27" spans="2:10" ht="14.25">
      <c r="B27" s="40" t="s">
        <v>100</v>
      </c>
      <c r="C27" s="61">
        <v>2736</v>
      </c>
      <c r="D27" s="31"/>
      <c r="E27" s="61">
        <v>3608</v>
      </c>
      <c r="G27" s="31"/>
      <c r="H27" s="31"/>
      <c r="I27" s="31"/>
      <c r="J27" s="31"/>
    </row>
    <row r="28" spans="2:10" ht="14.25">
      <c r="B28" s="40" t="s">
        <v>156</v>
      </c>
      <c r="C28" s="61">
        <v>3197</v>
      </c>
      <c r="D28" s="31"/>
      <c r="E28" s="61">
        <v>3197</v>
      </c>
      <c r="G28" s="31"/>
      <c r="H28" s="31"/>
      <c r="I28" s="31"/>
      <c r="J28" s="31"/>
    </row>
    <row r="29" spans="2:10" ht="14.25">
      <c r="B29" s="40" t="s">
        <v>53</v>
      </c>
      <c r="C29" s="62">
        <v>11900</v>
      </c>
      <c r="D29" s="31"/>
      <c r="E29" s="62">
        <v>12220</v>
      </c>
      <c r="G29" s="31"/>
      <c r="H29" s="31"/>
      <c r="I29" s="31"/>
      <c r="J29" s="31"/>
    </row>
    <row r="30" spans="2:10" ht="18" customHeight="1">
      <c r="B30" s="244"/>
      <c r="C30" s="64">
        <f>SUM(C24:C29)</f>
        <v>433200</v>
      </c>
      <c r="D30" s="65"/>
      <c r="E30" s="64">
        <f>SUM(E24:E29)</f>
        <v>357613</v>
      </c>
      <c r="G30" s="66"/>
      <c r="H30" s="66"/>
      <c r="I30" s="31"/>
      <c r="J30" s="31"/>
    </row>
    <row r="31" spans="1:10" ht="15">
      <c r="A31" s="57" t="s">
        <v>59</v>
      </c>
      <c r="C31" s="67"/>
      <c r="D31" s="59"/>
      <c r="E31" s="67"/>
      <c r="G31" s="24"/>
      <c r="H31" s="24"/>
      <c r="I31" s="31"/>
      <c r="J31" s="31"/>
    </row>
    <row r="32" spans="2:10" ht="14.25">
      <c r="B32" s="40" t="s">
        <v>102</v>
      </c>
      <c r="C32" s="68">
        <v>41905</v>
      </c>
      <c r="D32" s="31"/>
      <c r="E32" s="68">
        <v>22714</v>
      </c>
      <c r="G32" s="69"/>
      <c r="H32" s="31"/>
      <c r="I32" s="31"/>
      <c r="J32" s="31"/>
    </row>
    <row r="33" spans="2:10" ht="14.25">
      <c r="B33" s="40" t="s">
        <v>158</v>
      </c>
      <c r="C33" s="68">
        <f>9514+1815</f>
        <v>11329</v>
      </c>
      <c r="D33" s="31"/>
      <c r="E33" s="68">
        <v>13142</v>
      </c>
      <c r="G33" s="69"/>
      <c r="H33" s="31"/>
      <c r="I33" s="31"/>
      <c r="J33" s="31"/>
    </row>
    <row r="34" spans="2:10" ht="14.25">
      <c r="B34" s="12" t="s">
        <v>159</v>
      </c>
      <c r="C34" s="68">
        <v>1319</v>
      </c>
      <c r="D34" s="31"/>
      <c r="E34" s="68">
        <v>1726</v>
      </c>
      <c r="G34" s="69"/>
      <c r="H34" s="31"/>
      <c r="I34" s="31"/>
      <c r="J34" s="31"/>
    </row>
    <row r="35" spans="2:10" ht="14.25">
      <c r="B35" s="40" t="s">
        <v>162</v>
      </c>
      <c r="C35" s="68">
        <f>19938+9365+40617+3000+1225+2050+25000+779</f>
        <v>101974</v>
      </c>
      <c r="D35" s="31"/>
      <c r="E35" s="68">
        <v>68932</v>
      </c>
      <c r="G35" s="69"/>
      <c r="H35" s="31"/>
      <c r="I35" s="31"/>
      <c r="J35" s="31"/>
    </row>
    <row r="36" spans="2:10" ht="14.25">
      <c r="B36" s="40" t="s">
        <v>327</v>
      </c>
      <c r="C36" s="68">
        <v>5206</v>
      </c>
      <c r="D36" s="31"/>
      <c r="E36" s="68">
        <v>0</v>
      </c>
      <c r="G36" s="69"/>
      <c r="H36" s="31"/>
      <c r="I36" s="31"/>
      <c r="J36" s="31"/>
    </row>
    <row r="37" spans="2:10" ht="14.25">
      <c r="B37" s="36" t="s">
        <v>160</v>
      </c>
      <c r="C37" s="70">
        <v>3793</v>
      </c>
      <c r="D37" s="31"/>
      <c r="E37" s="70">
        <v>1324</v>
      </c>
      <c r="G37" s="31"/>
      <c r="H37" s="31"/>
      <c r="I37" s="31"/>
      <c r="J37" s="31"/>
    </row>
    <row r="38" spans="2:10" ht="18" customHeight="1">
      <c r="B38" s="63"/>
      <c r="C38" s="64">
        <f>SUM(C32:C37)</f>
        <v>165526</v>
      </c>
      <c r="D38" s="65"/>
      <c r="E38" s="64">
        <f>SUM(E32:E37)</f>
        <v>107838</v>
      </c>
      <c r="G38" s="66"/>
      <c r="H38" s="66"/>
      <c r="I38" s="31"/>
      <c r="J38" s="31"/>
    </row>
    <row r="39" spans="3:10" ht="1.5" customHeight="1">
      <c r="C39" s="58"/>
      <c r="D39" s="59"/>
      <c r="E39" s="58"/>
      <c r="G39" s="24"/>
      <c r="H39" s="24"/>
      <c r="I39" s="31"/>
      <c r="J39" s="31"/>
    </row>
    <row r="40" spans="1:10" ht="15">
      <c r="A40" s="57" t="s">
        <v>163</v>
      </c>
      <c r="C40" s="25">
        <f>C30-C38</f>
        <v>267674</v>
      </c>
      <c r="D40" s="65"/>
      <c r="E40" s="25">
        <f>E30-E38</f>
        <v>249775</v>
      </c>
      <c r="G40" s="66"/>
      <c r="H40" s="66"/>
      <c r="I40" s="31"/>
      <c r="J40" s="31"/>
    </row>
    <row r="41" spans="3:10" ht="1.5" customHeight="1">
      <c r="C41" s="24"/>
      <c r="D41" s="65"/>
      <c r="E41" s="24"/>
      <c r="G41" s="66"/>
      <c r="H41" s="66"/>
      <c r="I41" s="31"/>
      <c r="J41" s="31"/>
    </row>
    <row r="42" spans="3:10" ht="15" thickBot="1">
      <c r="C42" s="71">
        <f>C40+C22</f>
        <v>339657</v>
      </c>
      <c r="D42" s="65"/>
      <c r="E42" s="71">
        <f>E40+E22</f>
        <v>316393</v>
      </c>
      <c r="G42" s="66"/>
      <c r="H42" s="66"/>
      <c r="I42" s="31"/>
      <c r="J42" s="31"/>
    </row>
    <row r="43" spans="3:10" ht="14.25">
      <c r="C43" s="58"/>
      <c r="D43" s="59"/>
      <c r="E43" s="58"/>
      <c r="G43" s="24"/>
      <c r="H43" s="24"/>
      <c r="I43" s="31"/>
      <c r="J43" s="31"/>
    </row>
    <row r="44" spans="1:10" ht="15">
      <c r="A44" s="44" t="s">
        <v>241</v>
      </c>
      <c r="C44" s="58"/>
      <c r="D44" s="59"/>
      <c r="E44" s="58"/>
      <c r="G44" s="24"/>
      <c r="H44" s="24"/>
      <c r="I44" s="31"/>
      <c r="J44" s="31"/>
    </row>
    <row r="45" spans="1:10" ht="15">
      <c r="A45" s="44"/>
      <c r="B45" s="57" t="s">
        <v>242</v>
      </c>
      <c r="C45" s="58"/>
      <c r="D45" s="59"/>
      <c r="E45" s="58"/>
      <c r="G45" s="24"/>
      <c r="H45" s="24"/>
      <c r="I45" s="31"/>
      <c r="J45" s="31"/>
    </row>
    <row r="46" spans="1:10" ht="15">
      <c r="A46" s="57" t="s">
        <v>60</v>
      </c>
      <c r="C46" s="54">
        <v>117243</v>
      </c>
      <c r="D46" s="55"/>
      <c r="E46" s="54">
        <v>117243</v>
      </c>
      <c r="G46" s="31"/>
      <c r="H46" s="31"/>
      <c r="I46" s="31"/>
      <c r="J46" s="31"/>
    </row>
    <row r="47" spans="1:10" ht="15">
      <c r="A47" s="44" t="s">
        <v>61</v>
      </c>
      <c r="C47" s="54">
        <v>49250</v>
      </c>
      <c r="D47" s="55"/>
      <c r="E47" s="54">
        <v>49250</v>
      </c>
      <c r="G47" s="31"/>
      <c r="H47" s="31"/>
      <c r="I47" s="31"/>
      <c r="J47" s="31"/>
    </row>
    <row r="48" spans="1:10" ht="15">
      <c r="A48" s="44" t="s">
        <v>328</v>
      </c>
      <c r="C48" s="54">
        <v>546</v>
      </c>
      <c r="D48" s="55"/>
      <c r="E48" s="54">
        <v>0</v>
      </c>
      <c r="G48" s="31"/>
      <c r="H48" s="31"/>
      <c r="I48" s="31"/>
      <c r="J48" s="31"/>
    </row>
    <row r="49" spans="1:10" ht="15">
      <c r="A49" s="44" t="s">
        <v>191</v>
      </c>
      <c r="C49" s="56">
        <v>75546</v>
      </c>
      <c r="D49" s="55"/>
      <c r="E49" s="56">
        <v>67002</v>
      </c>
      <c r="G49" s="31"/>
      <c r="H49" s="31"/>
      <c r="I49" s="31"/>
      <c r="J49" s="31"/>
    </row>
    <row r="50" spans="2:10" ht="3" customHeight="1">
      <c r="B50" s="72"/>
      <c r="C50" s="31"/>
      <c r="D50" s="55"/>
      <c r="E50" s="31"/>
      <c r="G50" s="31"/>
      <c r="H50" s="31"/>
      <c r="I50" s="31"/>
      <c r="J50" s="31"/>
    </row>
    <row r="51" spans="1:10" ht="15">
      <c r="A51" s="57"/>
      <c r="C51" s="34">
        <f>SUM(C46:C49)</f>
        <v>242585</v>
      </c>
      <c r="D51" s="73"/>
      <c r="E51" s="34">
        <f>SUM(E46:E49)</f>
        <v>233495</v>
      </c>
      <c r="G51" s="74"/>
      <c r="H51" s="74"/>
      <c r="I51" s="31"/>
      <c r="J51" s="31"/>
    </row>
    <row r="52" spans="1:10" ht="15">
      <c r="A52" s="44" t="s">
        <v>62</v>
      </c>
      <c r="C52" s="56">
        <v>3498</v>
      </c>
      <c r="D52" s="55"/>
      <c r="E52" s="56">
        <v>3434</v>
      </c>
      <c r="G52" s="31"/>
      <c r="H52" s="31"/>
      <c r="I52" s="31"/>
      <c r="J52" s="31"/>
    </row>
    <row r="53" spans="1:10" ht="15">
      <c r="A53" s="57" t="s">
        <v>224</v>
      </c>
      <c r="C53" s="54">
        <f>+C51+C52</f>
        <v>246083</v>
      </c>
      <c r="D53" s="55"/>
      <c r="E53" s="54">
        <f>+E51+E52</f>
        <v>236929</v>
      </c>
      <c r="G53" s="31"/>
      <c r="H53" s="31"/>
      <c r="I53" s="31"/>
      <c r="J53" s="31"/>
    </row>
    <row r="54" spans="1:10" ht="15">
      <c r="A54" s="57"/>
      <c r="C54" s="54"/>
      <c r="D54" s="55"/>
      <c r="E54" s="54"/>
      <c r="G54" s="31"/>
      <c r="H54" s="31"/>
      <c r="I54" s="31"/>
      <c r="J54" s="31"/>
    </row>
    <row r="55" spans="1:10" ht="15">
      <c r="A55" s="44" t="s">
        <v>166</v>
      </c>
      <c r="C55" s="75"/>
      <c r="D55" s="76"/>
      <c r="E55" s="75"/>
      <c r="G55" s="34"/>
      <c r="H55" s="34"/>
      <c r="I55" s="31"/>
      <c r="J55" s="31"/>
    </row>
    <row r="56" spans="1:10" ht="15">
      <c r="A56" s="44"/>
      <c r="B56" s="36" t="s">
        <v>259</v>
      </c>
      <c r="C56" s="75">
        <v>15000</v>
      </c>
      <c r="D56" s="76"/>
      <c r="E56" s="75">
        <v>0</v>
      </c>
      <c r="G56" s="34"/>
      <c r="H56" s="34"/>
      <c r="I56" s="31"/>
      <c r="J56" s="31"/>
    </row>
    <row r="57" spans="1:10" ht="14.25">
      <c r="A57" s="4"/>
      <c r="B57" s="36" t="s">
        <v>165</v>
      </c>
      <c r="C57" s="34">
        <f>3018+591+1467+70000</f>
        <v>75076</v>
      </c>
      <c r="D57" s="34"/>
      <c r="E57" s="34">
        <v>75966</v>
      </c>
      <c r="F57" s="45"/>
      <c r="G57" s="34"/>
      <c r="H57" s="34"/>
      <c r="I57" s="31"/>
      <c r="J57" s="31"/>
    </row>
    <row r="58" spans="1:10" ht="14.25">
      <c r="A58" s="4"/>
      <c r="B58" s="36" t="s">
        <v>161</v>
      </c>
      <c r="C58" s="31">
        <v>3498</v>
      </c>
      <c r="D58" s="55"/>
      <c r="E58" s="31">
        <v>3498</v>
      </c>
      <c r="F58" s="45"/>
      <c r="G58" s="31"/>
      <c r="H58" s="31"/>
      <c r="I58" s="31"/>
      <c r="J58" s="31"/>
    </row>
    <row r="59" spans="3:10" ht="3" customHeight="1">
      <c r="C59" s="25"/>
      <c r="D59" s="59"/>
      <c r="E59" s="25"/>
      <c r="F59" s="45"/>
      <c r="G59" s="24"/>
      <c r="H59" s="24"/>
      <c r="I59" s="31"/>
      <c r="J59" s="31"/>
    </row>
    <row r="60" spans="3:10" ht="15" thickBot="1">
      <c r="C60" s="71">
        <f>SUM(C53:C58)</f>
        <v>339657</v>
      </c>
      <c r="D60" s="65"/>
      <c r="E60" s="71">
        <f>SUM(E53:E58)</f>
        <v>316393</v>
      </c>
      <c r="G60" s="66"/>
      <c r="H60" s="66"/>
      <c r="I60" s="31"/>
      <c r="J60" s="31"/>
    </row>
    <row r="61" spans="4:10" ht="14.25">
      <c r="D61" s="59"/>
      <c r="E61" s="315"/>
      <c r="G61" s="24"/>
      <c r="H61" s="24"/>
      <c r="I61" s="31"/>
      <c r="J61" s="31"/>
    </row>
    <row r="62" spans="1:10" ht="14.25">
      <c r="A62" s="63" t="s">
        <v>212</v>
      </c>
      <c r="C62" s="77"/>
      <c r="D62" s="78"/>
      <c r="E62" s="77"/>
      <c r="F62" s="79"/>
      <c r="G62" s="80"/>
      <c r="H62" s="80"/>
      <c r="I62" s="31"/>
      <c r="J62" s="31"/>
    </row>
    <row r="63" spans="1:10" ht="14.25">
      <c r="A63" s="63" t="s">
        <v>211</v>
      </c>
      <c r="C63" s="77">
        <f>+C51/C46</f>
        <v>2.069078750970207</v>
      </c>
      <c r="D63" s="78"/>
      <c r="E63" s="77">
        <f>+E51/E46</f>
        <v>1.9915474697849764</v>
      </c>
      <c r="F63" s="79"/>
      <c r="G63" s="80"/>
      <c r="H63" s="80"/>
      <c r="I63" s="31"/>
      <c r="J63" s="31"/>
    </row>
    <row r="64" spans="1:10" ht="14.25">
      <c r="A64" s="63"/>
      <c r="C64" s="77"/>
      <c r="D64" s="78"/>
      <c r="E64" s="77"/>
      <c r="F64" s="79"/>
      <c r="G64" s="80"/>
      <c r="H64" s="80"/>
      <c r="I64" s="31"/>
      <c r="J64" s="31"/>
    </row>
    <row r="65" spans="1:10" ht="15" customHeight="1">
      <c r="A65" s="355" t="s">
        <v>232</v>
      </c>
      <c r="B65" s="346"/>
      <c r="C65" s="346"/>
      <c r="D65" s="346"/>
      <c r="E65" s="346"/>
      <c r="F65" s="79"/>
      <c r="G65" s="80"/>
      <c r="H65" s="80"/>
      <c r="I65" s="31"/>
      <c r="J65" s="31"/>
    </row>
    <row r="66" spans="3:10" ht="14.25">
      <c r="C66" s="81"/>
      <c r="E66" s="316"/>
      <c r="I66" s="31"/>
      <c r="J66" s="31"/>
    </row>
    <row r="67" spans="2:10" ht="14.25">
      <c r="B67" s="354" t="s">
        <v>1</v>
      </c>
      <c r="C67" s="340"/>
      <c r="D67" s="340"/>
      <c r="E67" s="340"/>
      <c r="F67" s="83"/>
      <c r="G67" s="83"/>
      <c r="H67" s="83"/>
      <c r="I67" s="83"/>
      <c r="J67" s="31"/>
    </row>
    <row r="68" spans="2:10" ht="14.25">
      <c r="B68" s="340"/>
      <c r="C68" s="340"/>
      <c r="D68" s="340"/>
      <c r="E68" s="340"/>
      <c r="F68" s="83"/>
      <c r="G68" s="83"/>
      <c r="H68" s="83"/>
      <c r="I68" s="83"/>
      <c r="J68" s="31"/>
    </row>
    <row r="69" spans="9:10" ht="14.25">
      <c r="I69" s="31"/>
      <c r="J69" s="31"/>
    </row>
    <row r="144" ht="9" customHeight="1">
      <c r="B144" s="245"/>
    </row>
    <row r="145" ht="6" customHeight="1"/>
  </sheetData>
  <mergeCells count="2">
    <mergeCell ref="B67:E68"/>
    <mergeCell ref="A65:E65"/>
  </mergeCells>
  <printOptions/>
  <pageMargins left="1.1" right="0" top="0.5" bottom="0.2" header="0.2" footer="0.2"/>
  <pageSetup fitToHeight="1" fitToWidth="1" horizontalDpi="600" verticalDpi="600" orientation="portrait" paperSize="9" scale="83" r:id="rId2"/>
  <headerFooter alignWithMargins="0">
    <oddFooter>&amp;C8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34"/>
  <sheetViews>
    <sheetView tabSelected="1" zoomScale="70" zoomScaleNormal="70" workbookViewId="0" topLeftCell="A55">
      <selection activeCell="B136" sqref="B136"/>
    </sheetView>
  </sheetViews>
  <sheetFormatPr defaultColWidth="9.140625" defaultRowHeight="12.75"/>
  <cols>
    <col min="1" max="1" width="1.8515625" style="101" customWidth="1"/>
    <col min="2" max="2" width="87.57421875" style="101" customWidth="1"/>
    <col min="3" max="3" width="13.7109375" style="298" customWidth="1"/>
    <col min="4" max="4" width="7.28125" style="101" hidden="1" customWidth="1"/>
    <col min="5" max="5" width="5.57421875" style="101" hidden="1" customWidth="1"/>
    <col min="6" max="6" width="16.57421875" style="101" hidden="1" customWidth="1"/>
    <col min="7" max="7" width="0" style="101" hidden="1" customWidth="1"/>
    <col min="8" max="8" width="15.7109375" style="101" hidden="1" customWidth="1"/>
    <col min="9" max="9" width="1.421875" style="150" customWidth="1"/>
    <col min="10" max="10" width="12.140625" style="130" customWidth="1"/>
    <col min="11" max="16384" width="9.140625" style="101" customWidth="1"/>
  </cols>
  <sheetData>
    <row r="1" spans="3:10" s="4" customFormat="1" ht="12.75">
      <c r="C1" s="11"/>
      <c r="I1" s="118"/>
      <c r="J1" s="11"/>
    </row>
    <row r="2" spans="2:10" s="4" customFormat="1" ht="18">
      <c r="B2" s="8"/>
      <c r="C2" s="11"/>
      <c r="I2" s="118"/>
      <c r="J2" s="11"/>
    </row>
    <row r="3" spans="2:10" s="4" customFormat="1" ht="18">
      <c r="B3" s="8" t="s">
        <v>150</v>
      </c>
      <c r="C3" s="11"/>
      <c r="I3" s="118"/>
      <c r="J3" s="11"/>
    </row>
    <row r="4" spans="2:10" s="4" customFormat="1" ht="14.25">
      <c r="B4" s="40"/>
      <c r="C4" s="11"/>
      <c r="I4" s="118"/>
      <c r="J4" s="11"/>
    </row>
    <row r="5" spans="2:10" s="154" customFormat="1" ht="15" customHeight="1">
      <c r="B5" s="44" t="str">
        <f>+'Notes-pg 6'!A5</f>
        <v>QUARTERLY REPORT FOR THE SECOND QUARTER ENDED 31 JANUARY 2008</v>
      </c>
      <c r="C5" s="35"/>
      <c r="I5" s="233"/>
      <c r="J5" s="35"/>
    </row>
    <row r="6" spans="2:10" s="154" customFormat="1" ht="15">
      <c r="B6" s="44"/>
      <c r="C6" s="35"/>
      <c r="I6" s="233"/>
      <c r="J6" s="35"/>
    </row>
    <row r="7" spans="2:3" s="154" customFormat="1" ht="15">
      <c r="B7" s="44" t="s">
        <v>168</v>
      </c>
      <c r="C7" s="35"/>
    </row>
    <row r="8" spans="2:10" s="120" customFormat="1" ht="12.75">
      <c r="B8" s="232"/>
      <c r="C8" s="283"/>
      <c r="I8" s="121"/>
      <c r="J8" s="122"/>
    </row>
    <row r="9" spans="2:10" s="120" customFormat="1" ht="15.75" thickBot="1">
      <c r="B9" s="232"/>
      <c r="C9" s="350" t="s">
        <v>64</v>
      </c>
      <c r="D9" s="358"/>
      <c r="E9" s="358"/>
      <c r="F9" s="359"/>
      <c r="G9" s="359"/>
      <c r="H9" s="359"/>
      <c r="I9" s="359"/>
      <c r="J9" s="359"/>
    </row>
    <row r="10" spans="3:10" s="120" customFormat="1" ht="15">
      <c r="C10" s="284" t="s">
        <v>149</v>
      </c>
      <c r="D10" s="208"/>
      <c r="E10" s="208"/>
      <c r="F10" s="212"/>
      <c r="G10" s="212"/>
      <c r="H10" s="212"/>
      <c r="I10" s="212"/>
      <c r="J10" s="230" t="s">
        <v>149</v>
      </c>
    </row>
    <row r="11" spans="3:10" s="120" customFormat="1" ht="15">
      <c r="C11" s="284" t="s">
        <v>65</v>
      </c>
      <c r="D11" s="208"/>
      <c r="E11" s="208"/>
      <c r="F11" s="212"/>
      <c r="G11" s="212"/>
      <c r="H11" s="212"/>
      <c r="I11" s="212"/>
      <c r="J11" s="230" t="s">
        <v>65</v>
      </c>
    </row>
    <row r="12" spans="3:10" s="120" customFormat="1" ht="15">
      <c r="C12" s="284" t="s">
        <v>313</v>
      </c>
      <c r="D12" s="119"/>
      <c r="E12" s="119"/>
      <c r="F12" s="119"/>
      <c r="G12" s="119"/>
      <c r="H12" s="119"/>
      <c r="I12" s="119"/>
      <c r="J12" s="230" t="s">
        <v>314</v>
      </c>
    </row>
    <row r="13" spans="3:29" s="6" customFormat="1" ht="15">
      <c r="C13" s="285" t="s">
        <v>28</v>
      </c>
      <c r="D13" s="124" t="s">
        <v>38</v>
      </c>
      <c r="E13" s="228" t="s">
        <v>34</v>
      </c>
      <c r="F13" s="356" t="s">
        <v>39</v>
      </c>
      <c r="G13" s="356"/>
      <c r="H13" s="228" t="s">
        <v>34</v>
      </c>
      <c r="I13" s="229"/>
      <c r="J13" s="231" t="s">
        <v>28</v>
      </c>
      <c r="K13" s="126"/>
      <c r="L13" s="126"/>
      <c r="M13" s="126"/>
      <c r="N13" s="7"/>
      <c r="O13" s="7"/>
      <c r="P13" s="7"/>
      <c r="Q13" s="7"/>
      <c r="R13" s="7"/>
      <c r="S13" s="7"/>
      <c r="T13" s="7"/>
      <c r="U13" s="7"/>
      <c r="V13" s="7"/>
      <c r="W13" s="7"/>
      <c r="X13" s="7"/>
      <c r="Y13" s="7"/>
      <c r="Z13" s="7"/>
      <c r="AA13" s="7"/>
      <c r="AB13" s="7"/>
      <c r="AC13" s="7"/>
    </row>
    <row r="14" spans="2:29" s="6" customFormat="1" ht="15">
      <c r="B14" s="127" t="s">
        <v>40</v>
      </c>
      <c r="C14" s="123"/>
      <c r="D14" s="124"/>
      <c r="E14" s="123"/>
      <c r="F14" s="123"/>
      <c r="G14" s="123"/>
      <c r="H14" s="123"/>
      <c r="I14" s="125"/>
      <c r="J14" s="181"/>
      <c r="K14" s="126"/>
      <c r="L14" s="126"/>
      <c r="M14" s="126"/>
      <c r="N14" s="7"/>
      <c r="O14" s="7"/>
      <c r="P14" s="7"/>
      <c r="Q14" s="7"/>
      <c r="R14" s="7"/>
      <c r="S14" s="7"/>
      <c r="T14" s="7"/>
      <c r="U14" s="7"/>
      <c r="V14" s="7"/>
      <c r="W14" s="7"/>
      <c r="X14" s="7"/>
      <c r="Y14" s="7"/>
      <c r="Z14" s="7"/>
      <c r="AA14" s="7"/>
      <c r="AB14" s="7"/>
      <c r="AC14" s="7"/>
    </row>
    <row r="15" spans="2:13" ht="14.25">
      <c r="B15" s="98"/>
      <c r="C15" s="286"/>
      <c r="D15" s="98"/>
      <c r="E15" s="98"/>
      <c r="F15" s="98"/>
      <c r="G15" s="98"/>
      <c r="H15" s="98"/>
      <c r="I15" s="128"/>
      <c r="J15" s="181"/>
      <c r="K15" s="98"/>
      <c r="L15" s="98"/>
      <c r="M15" s="98"/>
    </row>
    <row r="16" spans="2:13" s="130" customFormat="1" ht="14.25">
      <c r="B16" s="129" t="s">
        <v>41</v>
      </c>
      <c r="C16" s="287">
        <f>+'P&amp;L'!F29</f>
        <v>20769</v>
      </c>
      <c r="D16" s="129"/>
      <c r="E16" s="129"/>
      <c r="F16" s="129"/>
      <c r="G16" s="129"/>
      <c r="H16" s="129"/>
      <c r="I16" s="131"/>
      <c r="J16" s="132">
        <f>+'P&amp;L'!H29</f>
        <v>14718</v>
      </c>
      <c r="K16" s="129"/>
      <c r="L16" s="129"/>
      <c r="M16" s="129"/>
    </row>
    <row r="17" spans="2:13" ht="14.25">
      <c r="B17" s="98"/>
      <c r="C17" s="287"/>
      <c r="D17" s="98"/>
      <c r="E17" s="98"/>
      <c r="F17" s="98"/>
      <c r="G17" s="98"/>
      <c r="H17" s="98"/>
      <c r="I17" s="128"/>
      <c r="J17" s="134"/>
      <c r="K17" s="98"/>
      <c r="L17" s="98"/>
      <c r="M17" s="98"/>
    </row>
    <row r="18" spans="2:13" ht="14.25">
      <c r="B18" s="98" t="s">
        <v>42</v>
      </c>
      <c r="C18" s="287"/>
      <c r="D18" s="98"/>
      <c r="E18" s="98"/>
      <c r="F18" s="98"/>
      <c r="G18" s="98"/>
      <c r="H18" s="98"/>
      <c r="I18" s="128"/>
      <c r="J18" s="134"/>
      <c r="K18" s="98"/>
      <c r="L18" s="98"/>
      <c r="M18" s="98"/>
    </row>
    <row r="19" spans="2:13" ht="14.25">
      <c r="B19" s="98" t="s">
        <v>190</v>
      </c>
      <c r="C19" s="288">
        <v>3474</v>
      </c>
      <c r="D19" s="98"/>
      <c r="E19" s="98"/>
      <c r="F19" s="98"/>
      <c r="G19" s="98"/>
      <c r="H19" s="98"/>
      <c r="I19" s="128"/>
      <c r="J19" s="135">
        <v>3006</v>
      </c>
      <c r="K19" s="98"/>
      <c r="L19" s="98"/>
      <c r="M19" s="98"/>
    </row>
    <row r="20" spans="2:13" ht="14.25">
      <c r="B20" s="136" t="s">
        <v>132</v>
      </c>
      <c r="C20" s="289">
        <v>-34</v>
      </c>
      <c r="D20" s="98"/>
      <c r="E20" s="98"/>
      <c r="F20" s="98"/>
      <c r="G20" s="98"/>
      <c r="H20" s="98"/>
      <c r="I20" s="128"/>
      <c r="J20" s="137">
        <v>-28</v>
      </c>
      <c r="K20" s="98"/>
      <c r="L20" s="98"/>
      <c r="M20" s="98"/>
    </row>
    <row r="21" spans="2:13" ht="14.25">
      <c r="B21" s="136" t="s">
        <v>315</v>
      </c>
      <c r="C21" s="289">
        <v>237</v>
      </c>
      <c r="D21" s="98"/>
      <c r="E21" s="98"/>
      <c r="F21" s="98"/>
      <c r="G21" s="98"/>
      <c r="H21" s="98"/>
      <c r="I21" s="128"/>
      <c r="J21" s="137">
        <v>80</v>
      </c>
      <c r="K21" s="98"/>
      <c r="L21" s="98"/>
      <c r="M21" s="98"/>
    </row>
    <row r="22" spans="2:13" ht="14.25">
      <c r="B22" s="136" t="s">
        <v>329</v>
      </c>
      <c r="C22" s="289">
        <v>-612</v>
      </c>
      <c r="D22" s="98"/>
      <c r="E22" s="98"/>
      <c r="F22" s="98"/>
      <c r="G22" s="98"/>
      <c r="H22" s="98"/>
      <c r="I22" s="128"/>
      <c r="J22" s="137">
        <v>0</v>
      </c>
      <c r="K22" s="98"/>
      <c r="L22" s="98"/>
      <c r="M22" s="98"/>
    </row>
    <row r="23" spans="2:13" ht="14.25">
      <c r="B23" s="136" t="s">
        <v>316</v>
      </c>
      <c r="C23" s="289">
        <v>0</v>
      </c>
      <c r="D23" s="98"/>
      <c r="E23" s="98"/>
      <c r="F23" s="98"/>
      <c r="G23" s="98"/>
      <c r="H23" s="98"/>
      <c r="I23" s="128"/>
      <c r="J23" s="137">
        <v>1468</v>
      </c>
      <c r="K23" s="98"/>
      <c r="L23" s="98"/>
      <c r="M23" s="98"/>
    </row>
    <row r="24" spans="2:13" ht="14.25">
      <c r="B24" s="136" t="s">
        <v>204</v>
      </c>
      <c r="C24" s="289">
        <v>4</v>
      </c>
      <c r="D24" s="98"/>
      <c r="E24" s="98"/>
      <c r="F24" s="98"/>
      <c r="G24" s="98"/>
      <c r="H24" s="98"/>
      <c r="I24" s="128"/>
      <c r="J24" s="137">
        <v>-152</v>
      </c>
      <c r="K24" s="98"/>
      <c r="L24" s="98"/>
      <c r="M24" s="98"/>
    </row>
    <row r="25" spans="2:13" ht="14.25">
      <c r="B25" s="136" t="s">
        <v>214</v>
      </c>
      <c r="C25" s="289">
        <v>-300</v>
      </c>
      <c r="D25" s="98"/>
      <c r="E25" s="98"/>
      <c r="F25" s="98"/>
      <c r="G25" s="98"/>
      <c r="H25" s="98"/>
      <c r="I25" s="128"/>
      <c r="J25" s="137">
        <v>-300</v>
      </c>
      <c r="K25" s="98"/>
      <c r="L25" s="98"/>
      <c r="M25" s="98"/>
    </row>
    <row r="26" spans="2:13" ht="14.25">
      <c r="B26" s="136" t="s">
        <v>133</v>
      </c>
      <c r="C26" s="289">
        <v>-1</v>
      </c>
      <c r="D26" s="98"/>
      <c r="E26" s="98"/>
      <c r="F26" s="98"/>
      <c r="G26" s="98"/>
      <c r="H26" s="98"/>
      <c r="I26" s="128"/>
      <c r="J26" s="137">
        <v>-7</v>
      </c>
      <c r="K26" s="98"/>
      <c r="L26" s="98"/>
      <c r="M26" s="98"/>
    </row>
    <row r="27" spans="2:13" ht="14.25">
      <c r="B27" s="98" t="s">
        <v>43</v>
      </c>
      <c r="C27" s="290">
        <f>4514+213</f>
        <v>4727</v>
      </c>
      <c r="D27" s="98"/>
      <c r="E27" s="98"/>
      <c r="F27" s="98"/>
      <c r="G27" s="98"/>
      <c r="H27" s="98"/>
      <c r="I27" s="128"/>
      <c r="J27" s="139">
        <v>4107</v>
      </c>
      <c r="K27" s="98"/>
      <c r="L27" s="98"/>
      <c r="M27" s="98"/>
    </row>
    <row r="28" spans="2:13" ht="14.25">
      <c r="B28" s="98"/>
      <c r="C28" s="287"/>
      <c r="D28" s="98"/>
      <c r="E28" s="98"/>
      <c r="F28" s="98"/>
      <c r="G28" s="98"/>
      <c r="H28" s="98"/>
      <c r="I28" s="128"/>
      <c r="J28" s="134"/>
      <c r="K28" s="98"/>
      <c r="L28" s="98"/>
      <c r="M28" s="98"/>
    </row>
    <row r="29" spans="2:13" ht="14.25">
      <c r="B29" s="98" t="s">
        <v>44</v>
      </c>
      <c r="C29" s="287">
        <f>SUM(C16:C27)</f>
        <v>28264</v>
      </c>
      <c r="D29" s="133">
        <v>0</v>
      </c>
      <c r="E29" s="133">
        <v>0</v>
      </c>
      <c r="F29" s="133">
        <v>0</v>
      </c>
      <c r="G29" s="133">
        <v>0</v>
      </c>
      <c r="H29" s="133">
        <v>0</v>
      </c>
      <c r="I29" s="138">
        <v>0</v>
      </c>
      <c r="J29" s="115">
        <f>SUM(J16:J27)</f>
        <v>22892</v>
      </c>
      <c r="K29" s="98"/>
      <c r="L29" s="98"/>
      <c r="M29" s="98"/>
    </row>
    <row r="30" spans="2:13" ht="14.25">
      <c r="B30" s="98"/>
      <c r="C30" s="287"/>
      <c r="D30" s="98"/>
      <c r="E30" s="98"/>
      <c r="F30" s="98"/>
      <c r="G30" s="98"/>
      <c r="H30" s="98"/>
      <c r="I30" s="128"/>
      <c r="J30" s="134"/>
      <c r="K30" s="98"/>
      <c r="L30" s="98"/>
      <c r="M30" s="98"/>
    </row>
    <row r="31" spans="2:13" ht="14.25">
      <c r="B31" s="98" t="s">
        <v>45</v>
      </c>
      <c r="C31" s="291">
        <v>-75496</v>
      </c>
      <c r="D31" s="98"/>
      <c r="E31" s="98"/>
      <c r="F31" s="98"/>
      <c r="G31" s="98"/>
      <c r="H31" s="98"/>
      <c r="I31" s="128"/>
      <c r="J31" s="135">
        <v>-27372</v>
      </c>
      <c r="K31" s="98"/>
      <c r="L31" s="98"/>
      <c r="M31" s="98"/>
    </row>
    <row r="32" spans="2:13" ht="14.25">
      <c r="B32" s="98" t="s">
        <v>101</v>
      </c>
      <c r="C32" s="289">
        <v>-1046</v>
      </c>
      <c r="D32" s="98"/>
      <c r="E32" s="98"/>
      <c r="F32" s="98"/>
      <c r="G32" s="98"/>
      <c r="H32" s="98"/>
      <c r="I32" s="128"/>
      <c r="J32" s="137">
        <v>-1413</v>
      </c>
      <c r="K32" s="98"/>
      <c r="L32" s="98"/>
      <c r="M32" s="98"/>
    </row>
    <row r="33" spans="2:13" ht="14.25">
      <c r="B33" s="98" t="s">
        <v>155</v>
      </c>
      <c r="C33" s="289">
        <v>-241</v>
      </c>
      <c r="D33" s="98"/>
      <c r="E33" s="98"/>
      <c r="F33" s="98"/>
      <c r="G33" s="98"/>
      <c r="H33" s="98"/>
      <c r="I33" s="128"/>
      <c r="J33" s="137">
        <v>-1490</v>
      </c>
      <c r="K33" s="98"/>
      <c r="L33" s="98"/>
      <c r="M33" s="98"/>
    </row>
    <row r="34" spans="2:13" ht="14.25">
      <c r="B34" s="98" t="s">
        <v>102</v>
      </c>
      <c r="C34" s="289">
        <v>19191</v>
      </c>
      <c r="D34" s="128"/>
      <c r="E34" s="128"/>
      <c r="F34" s="128"/>
      <c r="G34" s="128"/>
      <c r="H34" s="128"/>
      <c r="I34" s="128"/>
      <c r="J34" s="137">
        <v>-9299</v>
      </c>
      <c r="K34" s="98"/>
      <c r="L34" s="98"/>
      <c r="M34" s="98"/>
    </row>
    <row r="35" spans="2:13" ht="14.25">
      <c r="B35" s="98" t="s">
        <v>189</v>
      </c>
      <c r="C35" s="289">
        <v>-1813</v>
      </c>
      <c r="D35" s="128"/>
      <c r="E35" s="128"/>
      <c r="F35" s="128"/>
      <c r="G35" s="128"/>
      <c r="H35" s="128"/>
      <c r="I35" s="128"/>
      <c r="J35" s="137">
        <v>1037</v>
      </c>
      <c r="K35" s="98"/>
      <c r="L35" s="98"/>
      <c r="M35" s="98"/>
    </row>
    <row r="36" spans="2:13" ht="14.25">
      <c r="B36" s="113" t="s">
        <v>46</v>
      </c>
      <c r="C36" s="292">
        <v>-407</v>
      </c>
      <c r="D36" s="128"/>
      <c r="E36" s="128"/>
      <c r="F36" s="128"/>
      <c r="G36" s="128"/>
      <c r="H36" s="128"/>
      <c r="I36" s="128"/>
      <c r="J36" s="139">
        <v>-288</v>
      </c>
      <c r="K36" s="98"/>
      <c r="L36" s="98"/>
      <c r="M36" s="98"/>
    </row>
    <row r="37" spans="2:13" ht="14.25">
      <c r="B37" s="98"/>
      <c r="C37" s="287"/>
      <c r="D37" s="98"/>
      <c r="E37" s="98"/>
      <c r="F37" s="98"/>
      <c r="G37" s="98"/>
      <c r="H37" s="98"/>
      <c r="I37" s="128"/>
      <c r="J37" s="134"/>
      <c r="K37" s="98"/>
      <c r="L37" s="98"/>
      <c r="M37" s="98"/>
    </row>
    <row r="38" spans="2:13" ht="14.25">
      <c r="B38" s="98" t="s">
        <v>290</v>
      </c>
      <c r="C38" s="132">
        <f>SUM(C29:C36)</f>
        <v>-31548</v>
      </c>
      <c r="D38" s="133">
        <v>0</v>
      </c>
      <c r="E38" s="133">
        <v>0</v>
      </c>
      <c r="F38" s="133">
        <v>0</v>
      </c>
      <c r="G38" s="133">
        <v>0</v>
      </c>
      <c r="H38" s="133">
        <v>0</v>
      </c>
      <c r="I38" s="138">
        <v>0</v>
      </c>
      <c r="J38" s="115">
        <f>SUM(J29:J36)</f>
        <v>-15933</v>
      </c>
      <c r="K38" s="98"/>
      <c r="L38" s="98"/>
      <c r="M38" s="98"/>
    </row>
    <row r="39" spans="2:13" ht="14.25">
      <c r="B39" s="98"/>
      <c r="C39" s="132"/>
      <c r="D39" s="98"/>
      <c r="E39" s="98"/>
      <c r="F39" s="98"/>
      <c r="G39" s="98"/>
      <c r="H39" s="98"/>
      <c r="I39" s="128"/>
      <c r="J39" s="134"/>
      <c r="K39" s="98"/>
      <c r="L39" s="98"/>
      <c r="M39" s="98"/>
    </row>
    <row r="40" spans="2:13" ht="14.25">
      <c r="B40" s="98" t="s">
        <v>119</v>
      </c>
      <c r="C40" s="293">
        <v>-3532</v>
      </c>
      <c r="D40" s="98"/>
      <c r="E40" s="98"/>
      <c r="F40" s="98"/>
      <c r="G40" s="98"/>
      <c r="H40" s="98"/>
      <c r="I40" s="128"/>
      <c r="J40" s="111">
        <v>-4255</v>
      </c>
      <c r="K40" s="98"/>
      <c r="L40" s="98"/>
      <c r="M40" s="98"/>
    </row>
    <row r="41" spans="2:13" ht="14.25">
      <c r="B41" s="98" t="s">
        <v>262</v>
      </c>
      <c r="C41" s="132">
        <f>+C38+C40</f>
        <v>-35080</v>
      </c>
      <c r="D41" s="98"/>
      <c r="E41" s="98"/>
      <c r="F41" s="98"/>
      <c r="G41" s="98"/>
      <c r="H41" s="98"/>
      <c r="I41" s="128"/>
      <c r="J41" s="115">
        <f>+J38+J40</f>
        <v>-20188</v>
      </c>
      <c r="K41" s="98"/>
      <c r="L41" s="98"/>
      <c r="M41" s="98"/>
    </row>
    <row r="42" spans="2:13" ht="14.25">
      <c r="B42" s="98"/>
      <c r="C42" s="287"/>
      <c r="D42" s="98"/>
      <c r="E42" s="98"/>
      <c r="F42" s="98"/>
      <c r="G42" s="98"/>
      <c r="H42" s="98"/>
      <c r="I42" s="128"/>
      <c r="J42" s="134"/>
      <c r="K42" s="98"/>
      <c r="L42" s="98"/>
      <c r="M42" s="98"/>
    </row>
    <row r="43" spans="2:13" ht="15">
      <c r="B43" s="140" t="s">
        <v>47</v>
      </c>
      <c r="C43" s="287"/>
      <c r="D43" s="98"/>
      <c r="E43" s="98"/>
      <c r="F43" s="98"/>
      <c r="G43" s="98"/>
      <c r="H43" s="98"/>
      <c r="I43" s="128"/>
      <c r="J43" s="134"/>
      <c r="K43" s="98"/>
      <c r="L43" s="98"/>
      <c r="M43" s="98"/>
    </row>
    <row r="44" spans="2:13" ht="14.25">
      <c r="B44" s="98"/>
      <c r="C44" s="287"/>
      <c r="D44" s="98"/>
      <c r="E44" s="98"/>
      <c r="F44" s="98"/>
      <c r="G44" s="98"/>
      <c r="H44" s="98"/>
      <c r="I44" s="128"/>
      <c r="J44" s="134"/>
      <c r="K44" s="98"/>
      <c r="L44" s="98"/>
      <c r="M44" s="98"/>
    </row>
    <row r="45" spans="1:13" ht="14.25">
      <c r="A45" s="98"/>
      <c r="B45" s="141" t="s">
        <v>135</v>
      </c>
      <c r="C45" s="291">
        <v>1</v>
      </c>
      <c r="D45" s="98"/>
      <c r="E45" s="98"/>
      <c r="F45" s="98"/>
      <c r="G45" s="98"/>
      <c r="H45" s="98"/>
      <c r="I45" s="128"/>
      <c r="J45" s="135">
        <v>7</v>
      </c>
      <c r="K45" s="98"/>
      <c r="L45" s="98"/>
      <c r="M45" s="98"/>
    </row>
    <row r="46" spans="1:13" ht="14.25">
      <c r="A46" s="98"/>
      <c r="B46" s="141" t="s">
        <v>209</v>
      </c>
      <c r="C46" s="289">
        <v>219</v>
      </c>
      <c r="D46" s="98"/>
      <c r="E46" s="98"/>
      <c r="F46" s="98"/>
      <c r="G46" s="98"/>
      <c r="H46" s="98"/>
      <c r="I46" s="128"/>
      <c r="J46" s="137">
        <v>216</v>
      </c>
      <c r="K46" s="98"/>
      <c r="L46" s="98"/>
      <c r="M46" s="98"/>
    </row>
    <row r="47" spans="1:13" ht="14.25">
      <c r="A47" s="98"/>
      <c r="B47" s="141" t="s">
        <v>317</v>
      </c>
      <c r="C47" s="289">
        <v>0</v>
      </c>
      <c r="D47" s="98"/>
      <c r="E47" s="98"/>
      <c r="F47" s="98"/>
      <c r="G47" s="98"/>
      <c r="H47" s="98"/>
      <c r="I47" s="128"/>
      <c r="J47" s="137">
        <v>-150</v>
      </c>
      <c r="K47" s="98"/>
      <c r="L47" s="98"/>
      <c r="M47" s="98"/>
    </row>
    <row r="48" spans="1:13" ht="14.25">
      <c r="A48" s="98"/>
      <c r="B48" s="141" t="s">
        <v>134</v>
      </c>
      <c r="C48" s="289">
        <v>175</v>
      </c>
      <c r="D48" s="98"/>
      <c r="E48" s="98"/>
      <c r="F48" s="98"/>
      <c r="G48" s="98"/>
      <c r="H48" s="98"/>
      <c r="I48" s="128"/>
      <c r="J48" s="137">
        <v>28</v>
      </c>
      <c r="K48" s="98"/>
      <c r="L48" s="98"/>
      <c r="M48" s="98"/>
    </row>
    <row r="49" spans="1:13" ht="14.25">
      <c r="A49" s="98"/>
      <c r="B49" s="98" t="s">
        <v>48</v>
      </c>
      <c r="C49" s="292">
        <v>-7005</v>
      </c>
      <c r="D49" s="98"/>
      <c r="E49" s="98"/>
      <c r="F49" s="98"/>
      <c r="G49" s="98"/>
      <c r="H49" s="98"/>
      <c r="I49" s="128"/>
      <c r="J49" s="139">
        <v>-2983</v>
      </c>
      <c r="K49" s="98"/>
      <c r="L49" s="98"/>
      <c r="M49" s="98"/>
    </row>
    <row r="50" spans="1:13" ht="14.25">
      <c r="A50" s="98"/>
      <c r="B50" s="98"/>
      <c r="C50" s="294"/>
      <c r="D50" s="98"/>
      <c r="E50" s="98"/>
      <c r="F50" s="98"/>
      <c r="G50" s="98"/>
      <c r="H50" s="98"/>
      <c r="I50" s="128"/>
      <c r="J50" s="142"/>
      <c r="K50" s="98"/>
      <c r="L50" s="98"/>
      <c r="M50" s="98"/>
    </row>
    <row r="51" spans="1:13" ht="14.25">
      <c r="A51" s="98"/>
      <c r="B51" s="98" t="s">
        <v>104</v>
      </c>
      <c r="C51" s="250">
        <f>SUM(C45:C50)</f>
        <v>-6610</v>
      </c>
      <c r="D51" s="138">
        <v>0</v>
      </c>
      <c r="E51" s="138">
        <v>0</v>
      </c>
      <c r="F51" s="138">
        <v>0</v>
      </c>
      <c r="G51" s="138">
        <v>0</v>
      </c>
      <c r="H51" s="138">
        <v>0</v>
      </c>
      <c r="I51" s="138">
        <v>0</v>
      </c>
      <c r="J51" s="109">
        <f>SUM(J45:J50)</f>
        <v>-2882</v>
      </c>
      <c r="K51" s="98"/>
      <c r="L51" s="98"/>
      <c r="M51" s="98"/>
    </row>
    <row r="52" spans="2:13" ht="14.25">
      <c r="B52" s="98"/>
      <c r="C52" s="294"/>
      <c r="D52" s="138"/>
      <c r="E52" s="138"/>
      <c r="F52" s="138"/>
      <c r="G52" s="138"/>
      <c r="H52" s="138"/>
      <c r="I52" s="138"/>
      <c r="J52" s="142"/>
      <c r="K52" s="98"/>
      <c r="L52" s="98"/>
      <c r="M52" s="98"/>
    </row>
    <row r="53" spans="2:13" ht="15">
      <c r="B53" s="140" t="s">
        <v>49</v>
      </c>
      <c r="C53" s="287"/>
      <c r="D53" s="98"/>
      <c r="E53" s="98"/>
      <c r="F53" s="98"/>
      <c r="G53" s="98"/>
      <c r="H53" s="98"/>
      <c r="I53" s="128"/>
      <c r="J53" s="134"/>
      <c r="K53" s="98"/>
      <c r="L53" s="98"/>
      <c r="M53" s="98"/>
    </row>
    <row r="54" spans="2:13" ht="15">
      <c r="B54" s="140"/>
      <c r="C54" s="287"/>
      <c r="D54" s="98"/>
      <c r="E54" s="98"/>
      <c r="F54" s="98"/>
      <c r="G54" s="98"/>
      <c r="H54" s="98"/>
      <c r="I54" s="128"/>
      <c r="J54" s="134"/>
      <c r="K54" s="98"/>
      <c r="L54" s="98"/>
      <c r="M54" s="98"/>
    </row>
    <row r="55" spans="1:13" ht="14.25">
      <c r="A55" s="98"/>
      <c r="B55" s="98" t="s">
        <v>103</v>
      </c>
      <c r="C55" s="291">
        <f>-C27</f>
        <v>-4727</v>
      </c>
      <c r="D55" s="98"/>
      <c r="E55" s="98"/>
      <c r="F55" s="98"/>
      <c r="G55" s="98"/>
      <c r="H55" s="98"/>
      <c r="I55" s="128"/>
      <c r="J55" s="135">
        <v>-2760</v>
      </c>
      <c r="K55" s="98"/>
      <c r="L55" s="98"/>
      <c r="M55" s="98"/>
    </row>
    <row r="56" spans="1:13" ht="14.25">
      <c r="A56" s="98"/>
      <c r="B56" s="141" t="s">
        <v>261</v>
      </c>
      <c r="C56" s="289">
        <v>17763</v>
      </c>
      <c r="D56" s="98"/>
      <c r="E56" s="98"/>
      <c r="F56" s="98"/>
      <c r="G56" s="98"/>
      <c r="H56" s="98"/>
      <c r="I56" s="128"/>
      <c r="J56" s="137">
        <v>57526</v>
      </c>
      <c r="K56" s="98"/>
      <c r="L56" s="98"/>
      <c r="M56" s="98"/>
    </row>
    <row r="57" spans="1:13" ht="14.25">
      <c r="A57" s="98"/>
      <c r="B57" s="141" t="s">
        <v>291</v>
      </c>
      <c r="C57" s="289">
        <v>15000</v>
      </c>
      <c r="D57" s="98"/>
      <c r="E57" s="98"/>
      <c r="F57" s="98"/>
      <c r="G57" s="98"/>
      <c r="H57" s="98"/>
      <c r="I57" s="128"/>
      <c r="J57" s="137">
        <v>0</v>
      </c>
      <c r="K57" s="98"/>
      <c r="L57" s="98"/>
      <c r="M57" s="98"/>
    </row>
    <row r="58" spans="1:13" ht="14.25">
      <c r="A58" s="98"/>
      <c r="B58" s="141" t="s">
        <v>136</v>
      </c>
      <c r="C58" s="289">
        <v>-1459</v>
      </c>
      <c r="D58" s="98"/>
      <c r="E58" s="98"/>
      <c r="F58" s="98"/>
      <c r="G58" s="98"/>
      <c r="H58" s="98"/>
      <c r="I58" s="128"/>
      <c r="J58" s="137">
        <v>-892</v>
      </c>
      <c r="K58" s="98"/>
      <c r="L58" s="98"/>
      <c r="M58" s="98"/>
    </row>
    <row r="59" spans="1:13" ht="14.25">
      <c r="A59" s="98"/>
      <c r="B59" s="141" t="s">
        <v>200</v>
      </c>
      <c r="C59" s="289">
        <v>-465</v>
      </c>
      <c r="D59" s="98"/>
      <c r="E59" s="98"/>
      <c r="F59" s="98"/>
      <c r="G59" s="98"/>
      <c r="H59" s="98"/>
      <c r="I59" s="128"/>
      <c r="J59" s="137">
        <v>-1097</v>
      </c>
      <c r="K59" s="98"/>
      <c r="L59" s="98"/>
      <c r="M59" s="98"/>
    </row>
    <row r="60" spans="1:13" ht="14.25">
      <c r="A60" s="98"/>
      <c r="B60" s="141" t="s">
        <v>208</v>
      </c>
      <c r="C60" s="292">
        <v>-507</v>
      </c>
      <c r="D60" s="98"/>
      <c r="E60" s="98"/>
      <c r="F60" s="98"/>
      <c r="G60" s="98"/>
      <c r="H60" s="98"/>
      <c r="I60" s="128"/>
      <c r="J60" s="139">
        <v>-164</v>
      </c>
      <c r="K60" s="98"/>
      <c r="L60" s="98"/>
      <c r="M60" s="98"/>
    </row>
    <row r="61" spans="1:13" ht="14.25">
      <c r="A61" s="98"/>
      <c r="B61" s="98"/>
      <c r="C61" s="294"/>
      <c r="D61" s="98"/>
      <c r="E61" s="98"/>
      <c r="F61" s="98"/>
      <c r="G61" s="98"/>
      <c r="H61" s="98"/>
      <c r="I61" s="128"/>
      <c r="J61" s="142"/>
      <c r="K61" s="98"/>
      <c r="L61" s="98"/>
      <c r="M61" s="98"/>
    </row>
    <row r="62" spans="1:13" ht="14.25">
      <c r="A62" s="98"/>
      <c r="B62" s="98" t="s">
        <v>263</v>
      </c>
      <c r="C62" s="293">
        <f>SUM(C55:C61)</f>
        <v>25605</v>
      </c>
      <c r="D62" s="143">
        <v>0</v>
      </c>
      <c r="E62" s="143">
        <v>0</v>
      </c>
      <c r="F62" s="143">
        <v>0</v>
      </c>
      <c r="G62" s="143">
        <v>0</v>
      </c>
      <c r="H62" s="143">
        <v>0</v>
      </c>
      <c r="I62" s="138">
        <v>0</v>
      </c>
      <c r="J62" s="111">
        <f>SUM(J55:J61)</f>
        <v>52613</v>
      </c>
      <c r="K62" s="98"/>
      <c r="L62" s="98"/>
      <c r="M62" s="98"/>
    </row>
    <row r="63" spans="2:13" ht="14.25">
      <c r="B63" s="98"/>
      <c r="C63" s="287"/>
      <c r="D63" s="98"/>
      <c r="E63" s="98"/>
      <c r="F63" s="98"/>
      <c r="G63" s="98"/>
      <c r="H63" s="98"/>
      <c r="I63" s="128"/>
      <c r="J63" s="134"/>
      <c r="K63" s="98"/>
      <c r="L63" s="98"/>
      <c r="M63" s="98"/>
    </row>
    <row r="64" spans="2:13" ht="15">
      <c r="B64" s="140" t="s">
        <v>230</v>
      </c>
      <c r="C64" s="132">
        <f>C41+C51+C62</f>
        <v>-16085</v>
      </c>
      <c r="D64" s="133">
        <v>0</v>
      </c>
      <c r="E64" s="133">
        <v>0</v>
      </c>
      <c r="F64" s="133">
        <v>0</v>
      </c>
      <c r="G64" s="133">
        <v>0</v>
      </c>
      <c r="H64" s="133">
        <v>0</v>
      </c>
      <c r="I64" s="138">
        <v>0</v>
      </c>
      <c r="J64" s="115">
        <f>J41+J51+J62</f>
        <v>29543</v>
      </c>
      <c r="K64" s="98"/>
      <c r="L64" s="98"/>
      <c r="M64" s="98"/>
    </row>
    <row r="65" spans="2:13" ht="14.25">
      <c r="B65" s="98"/>
      <c r="C65" s="287"/>
      <c r="D65" s="98"/>
      <c r="E65" s="98"/>
      <c r="F65" s="98"/>
      <c r="G65" s="98"/>
      <c r="H65" s="98"/>
      <c r="I65" s="128"/>
      <c r="J65" s="134"/>
      <c r="K65" s="98"/>
      <c r="L65" s="98"/>
      <c r="M65" s="98"/>
    </row>
    <row r="66" spans="2:13" ht="15">
      <c r="B66" s="140" t="s">
        <v>50</v>
      </c>
      <c r="C66" s="295">
        <v>8047</v>
      </c>
      <c r="D66" s="133"/>
      <c r="E66" s="133"/>
      <c r="F66" s="133"/>
      <c r="G66" s="133"/>
      <c r="H66" s="133"/>
      <c r="I66" s="138"/>
      <c r="J66" s="240">
        <v>-22560</v>
      </c>
      <c r="K66" s="98"/>
      <c r="L66" s="98"/>
      <c r="M66" s="98"/>
    </row>
    <row r="67" spans="2:13" ht="15">
      <c r="B67" s="140"/>
      <c r="C67" s="294"/>
      <c r="D67" s="98"/>
      <c r="E67" s="98"/>
      <c r="F67" s="98"/>
      <c r="G67" s="98"/>
      <c r="H67" s="98"/>
      <c r="I67" s="128"/>
      <c r="J67" s="142"/>
      <c r="K67" s="98"/>
      <c r="L67" s="98"/>
      <c r="M67" s="98"/>
    </row>
    <row r="68" spans="2:13" ht="15.75" thickBot="1">
      <c r="B68" s="140" t="s">
        <v>51</v>
      </c>
      <c r="C68" s="296">
        <f>SUM(C64:C66)</f>
        <v>-8038</v>
      </c>
      <c r="D68" s="144" t="e">
        <v>#REF!</v>
      </c>
      <c r="E68" s="144" t="e">
        <v>#REF!</v>
      </c>
      <c r="F68" s="144" t="e">
        <v>#REF!</v>
      </c>
      <c r="G68" s="144" t="e">
        <v>#REF!</v>
      </c>
      <c r="H68" s="144" t="e">
        <v>#REF!</v>
      </c>
      <c r="I68" s="145">
        <v>0</v>
      </c>
      <c r="J68" s="114">
        <f>SUM(J64:J66)</f>
        <v>6983</v>
      </c>
      <c r="K68" s="98"/>
      <c r="L68" s="98"/>
      <c r="M68" s="98"/>
    </row>
    <row r="69" spans="2:13" ht="14.25">
      <c r="B69" s="98"/>
      <c r="C69" s="287"/>
      <c r="D69" s="98"/>
      <c r="E69" s="98"/>
      <c r="F69" s="98"/>
      <c r="G69" s="98"/>
      <c r="H69" s="98"/>
      <c r="I69" s="128"/>
      <c r="J69" s="134"/>
      <c r="K69" s="98"/>
      <c r="L69" s="98"/>
      <c r="M69" s="98"/>
    </row>
    <row r="70" spans="2:13" ht="14.25">
      <c r="B70" s="98"/>
      <c r="C70" s="287"/>
      <c r="D70" s="98"/>
      <c r="E70" s="98"/>
      <c r="F70" s="98"/>
      <c r="G70" s="98"/>
      <c r="H70" s="98"/>
      <c r="I70" s="128"/>
      <c r="J70" s="146"/>
      <c r="K70" s="98"/>
      <c r="L70" s="98"/>
      <c r="M70" s="98"/>
    </row>
    <row r="71" spans="2:13" ht="15">
      <c r="B71" s="140" t="s">
        <v>52</v>
      </c>
      <c r="C71" s="287"/>
      <c r="D71" s="98"/>
      <c r="E71" s="98"/>
      <c r="F71" s="98"/>
      <c r="G71" s="98"/>
      <c r="H71" s="98"/>
      <c r="I71" s="128"/>
      <c r="J71" s="146"/>
      <c r="K71" s="98"/>
      <c r="L71" s="98"/>
      <c r="M71" s="98"/>
    </row>
    <row r="72" spans="2:13" ht="14.25">
      <c r="B72" s="98"/>
      <c r="C72" s="287"/>
      <c r="D72" s="98"/>
      <c r="E72" s="98"/>
      <c r="F72" s="98"/>
      <c r="G72" s="98"/>
      <c r="H72" s="98"/>
      <c r="I72" s="128"/>
      <c r="J72" s="146"/>
      <c r="K72" s="98"/>
      <c r="L72" s="98"/>
      <c r="M72" s="98"/>
    </row>
    <row r="73" spans="1:13" ht="14.25">
      <c r="A73" s="98"/>
      <c r="B73" s="98" t="s">
        <v>53</v>
      </c>
      <c r="C73" s="132">
        <v>11900</v>
      </c>
      <c r="D73" s="98"/>
      <c r="E73" s="98"/>
      <c r="F73" s="98"/>
      <c r="G73" s="98"/>
      <c r="H73" s="98"/>
      <c r="I73" s="128"/>
      <c r="J73" s="132">
        <v>14569</v>
      </c>
      <c r="K73" s="98"/>
      <c r="L73" s="98"/>
      <c r="M73" s="98"/>
    </row>
    <row r="74" spans="1:13" ht="14.25">
      <c r="A74" s="98"/>
      <c r="B74" s="98" t="s">
        <v>147</v>
      </c>
      <c r="C74" s="132">
        <v>0</v>
      </c>
      <c r="D74" s="98"/>
      <c r="E74" s="98"/>
      <c r="F74" s="98"/>
      <c r="G74" s="98"/>
      <c r="H74" s="98"/>
      <c r="I74" s="128"/>
      <c r="J74" s="132">
        <v>1070</v>
      </c>
      <c r="K74" s="98"/>
      <c r="L74" s="98"/>
      <c r="M74" s="98"/>
    </row>
    <row r="75" spans="1:13" ht="14.25">
      <c r="A75" s="98"/>
      <c r="B75" s="98" t="s">
        <v>54</v>
      </c>
      <c r="C75" s="132">
        <v>-19938</v>
      </c>
      <c r="D75" s="98"/>
      <c r="E75" s="98"/>
      <c r="F75" s="98"/>
      <c r="G75" s="98"/>
      <c r="H75" s="98"/>
      <c r="I75" s="128"/>
      <c r="J75" s="132">
        <v>-8656</v>
      </c>
      <c r="K75" s="98"/>
      <c r="L75" s="98"/>
      <c r="M75" s="98"/>
    </row>
    <row r="76" spans="2:13" ht="15.75" thickBot="1">
      <c r="B76" s="98"/>
      <c r="C76" s="147">
        <f>SUM(C73:C75)</f>
        <v>-8038</v>
      </c>
      <c r="D76" s="144">
        <v>0</v>
      </c>
      <c r="E76" s="144">
        <v>0</v>
      </c>
      <c r="F76" s="144">
        <v>0</v>
      </c>
      <c r="G76" s="144">
        <v>0</v>
      </c>
      <c r="H76" s="144">
        <v>0</v>
      </c>
      <c r="I76" s="145">
        <v>0</v>
      </c>
      <c r="J76" s="147">
        <f>SUM(J73:J75)</f>
        <v>6983</v>
      </c>
      <c r="K76" s="98"/>
      <c r="L76" s="98"/>
      <c r="M76" s="98"/>
    </row>
    <row r="77" spans="2:13" ht="15">
      <c r="B77" s="98"/>
      <c r="C77" s="297"/>
      <c r="D77" s="145"/>
      <c r="E77" s="145"/>
      <c r="F77" s="145"/>
      <c r="G77" s="145"/>
      <c r="H77" s="145"/>
      <c r="I77" s="145"/>
      <c r="J77" s="29"/>
      <c r="K77" s="98"/>
      <c r="L77" s="98"/>
      <c r="M77" s="98"/>
    </row>
    <row r="78" spans="2:13" ht="15">
      <c r="B78" s="235"/>
      <c r="C78" s="297"/>
      <c r="D78" s="145"/>
      <c r="E78" s="145"/>
      <c r="F78" s="145"/>
      <c r="G78" s="145"/>
      <c r="H78" s="145"/>
      <c r="I78" s="145"/>
      <c r="J78" s="148"/>
      <c r="K78" s="98"/>
      <c r="L78" s="98"/>
      <c r="M78" s="98"/>
    </row>
    <row r="79" spans="2:13" ht="15">
      <c r="B79" s="235"/>
      <c r="C79" s="297"/>
      <c r="D79" s="145"/>
      <c r="E79" s="145"/>
      <c r="F79" s="145"/>
      <c r="G79" s="145"/>
      <c r="H79" s="145"/>
      <c r="I79" s="145"/>
      <c r="J79" s="148"/>
      <c r="K79" s="98"/>
      <c r="L79" s="98"/>
      <c r="M79" s="98"/>
    </row>
    <row r="80" spans="2:13" ht="14.25">
      <c r="B80" s="357" t="s">
        <v>2</v>
      </c>
      <c r="C80" s="338"/>
      <c r="D80" s="338"/>
      <c r="E80" s="338"/>
      <c r="F80" s="338"/>
      <c r="G80" s="338"/>
      <c r="H80" s="338"/>
      <c r="I80" s="338"/>
      <c r="J80" s="338"/>
      <c r="K80" s="98"/>
      <c r="L80" s="98"/>
      <c r="M80" s="98"/>
    </row>
    <row r="81" spans="2:13" ht="14.25">
      <c r="B81" s="338"/>
      <c r="C81" s="338"/>
      <c r="D81" s="338"/>
      <c r="E81" s="338"/>
      <c r="F81" s="338"/>
      <c r="G81" s="338"/>
      <c r="H81" s="338"/>
      <c r="I81" s="338"/>
      <c r="J81" s="338"/>
      <c r="K81" s="98"/>
      <c r="L81" s="98"/>
      <c r="M81" s="98"/>
    </row>
    <row r="82" spans="2:13" ht="14.25">
      <c r="B82" s="98"/>
      <c r="C82" s="287"/>
      <c r="D82" s="133" t="e">
        <f aca="true" t="shared" si="0" ref="D82:I82">D68-D76</f>
        <v>#REF!</v>
      </c>
      <c r="E82" s="133" t="e">
        <f t="shared" si="0"/>
        <v>#REF!</v>
      </c>
      <c r="F82" s="133" t="e">
        <f t="shared" si="0"/>
        <v>#REF!</v>
      </c>
      <c r="G82" s="133" t="e">
        <f t="shared" si="0"/>
        <v>#REF!</v>
      </c>
      <c r="H82" s="133" t="e">
        <f t="shared" si="0"/>
        <v>#REF!</v>
      </c>
      <c r="I82" s="138">
        <f t="shared" si="0"/>
        <v>0</v>
      </c>
      <c r="J82" s="148"/>
      <c r="K82" s="98"/>
      <c r="L82" s="98"/>
      <c r="M82" s="98"/>
    </row>
    <row r="83" spans="2:13" ht="14.25">
      <c r="B83" s="14"/>
      <c r="C83" s="286"/>
      <c r="D83" s="98"/>
      <c r="E83" s="98"/>
      <c r="F83" s="98"/>
      <c r="G83" s="98"/>
      <c r="H83" s="98"/>
      <c r="I83" s="128"/>
      <c r="J83" s="148"/>
      <c r="K83" s="98"/>
      <c r="L83" s="98"/>
      <c r="M83" s="98"/>
    </row>
    <row r="84" spans="2:13" ht="14.25">
      <c r="B84" s="98"/>
      <c r="C84" s="286"/>
      <c r="D84" s="98"/>
      <c r="E84" s="98"/>
      <c r="F84" s="98"/>
      <c r="G84" s="98"/>
      <c r="H84" s="98"/>
      <c r="I84" s="128"/>
      <c r="J84" s="148"/>
      <c r="K84" s="98"/>
      <c r="L84" s="98"/>
      <c r="M84" s="98"/>
    </row>
    <row r="85" spans="2:13" ht="14.25">
      <c r="B85" s="98"/>
      <c r="C85" s="286"/>
      <c r="D85" s="98"/>
      <c r="E85" s="98"/>
      <c r="F85" s="98"/>
      <c r="G85" s="98"/>
      <c r="H85" s="98"/>
      <c r="I85" s="128"/>
      <c r="J85" s="148"/>
      <c r="K85" s="98"/>
      <c r="L85" s="98"/>
      <c r="M85" s="98"/>
    </row>
    <row r="86" spans="2:13" ht="14.25">
      <c r="B86" s="98"/>
      <c r="C86" s="286"/>
      <c r="D86" s="98"/>
      <c r="E86" s="98"/>
      <c r="F86" s="98"/>
      <c r="G86" s="98"/>
      <c r="H86" s="98"/>
      <c r="I86" s="128"/>
      <c r="J86" s="148"/>
      <c r="K86" s="98"/>
      <c r="L86" s="98"/>
      <c r="M86" s="98"/>
    </row>
    <row r="87" spans="2:13" ht="14.25">
      <c r="B87" s="98"/>
      <c r="C87" s="286"/>
      <c r="D87" s="98"/>
      <c r="E87" s="98"/>
      <c r="F87" s="98"/>
      <c r="G87" s="98"/>
      <c r="H87" s="98"/>
      <c r="I87" s="128"/>
      <c r="J87" s="148"/>
      <c r="K87" s="98"/>
      <c r="L87" s="98"/>
      <c r="M87" s="98"/>
    </row>
    <row r="88" spans="2:13" ht="14.25">
      <c r="B88" s="149"/>
      <c r="C88" s="286"/>
      <c r="D88" s="98"/>
      <c r="E88" s="98"/>
      <c r="F88" s="98"/>
      <c r="G88" s="98"/>
      <c r="H88" s="98"/>
      <c r="I88" s="128"/>
      <c r="J88" s="129"/>
      <c r="K88" s="98"/>
      <c r="L88" s="98"/>
      <c r="M88" s="98"/>
    </row>
    <row r="89" spans="2:13" ht="14.25">
      <c r="B89" s="149"/>
      <c r="C89" s="286"/>
      <c r="D89" s="98"/>
      <c r="E89" s="98"/>
      <c r="F89" s="98"/>
      <c r="G89" s="98"/>
      <c r="H89" s="98"/>
      <c r="I89" s="128"/>
      <c r="J89" s="129"/>
      <c r="K89" s="98"/>
      <c r="L89" s="98"/>
      <c r="M89" s="98"/>
    </row>
    <row r="90" spans="2:13" ht="14.25">
      <c r="B90" s="98"/>
      <c r="C90" s="286"/>
      <c r="D90" s="98"/>
      <c r="E90" s="98"/>
      <c r="F90" s="98"/>
      <c r="G90" s="98"/>
      <c r="H90" s="98"/>
      <c r="I90" s="128"/>
      <c r="J90" s="129"/>
      <c r="K90" s="98"/>
      <c r="L90" s="98"/>
      <c r="M90" s="98"/>
    </row>
    <row r="91" spans="2:13" ht="14.25">
      <c r="B91" s="98"/>
      <c r="C91" s="286"/>
      <c r="D91" s="98"/>
      <c r="E91" s="98"/>
      <c r="F91" s="98"/>
      <c r="G91" s="98"/>
      <c r="H91" s="98"/>
      <c r="I91" s="128"/>
      <c r="J91" s="129"/>
      <c r="K91" s="98"/>
      <c r="L91" s="98"/>
      <c r="M91" s="98"/>
    </row>
    <row r="92" spans="2:13" ht="14.25">
      <c r="B92" s="98"/>
      <c r="C92" s="286"/>
      <c r="D92" s="98"/>
      <c r="E92" s="98"/>
      <c r="F92" s="98"/>
      <c r="G92" s="98"/>
      <c r="H92" s="98"/>
      <c r="I92" s="128"/>
      <c r="J92" s="129"/>
      <c r="K92" s="98"/>
      <c r="L92" s="98"/>
      <c r="M92" s="98"/>
    </row>
    <row r="93" spans="2:13" ht="14.25">
      <c r="B93" s="98"/>
      <c r="C93" s="286"/>
      <c r="D93" s="98"/>
      <c r="E93" s="98"/>
      <c r="F93" s="98"/>
      <c r="G93" s="98"/>
      <c r="H93" s="98"/>
      <c r="I93" s="128"/>
      <c r="J93" s="129"/>
      <c r="K93" s="98"/>
      <c r="L93" s="98"/>
      <c r="M93" s="98"/>
    </row>
    <row r="94" spans="2:13" ht="14.25">
      <c r="B94" s="98"/>
      <c r="C94" s="286"/>
      <c r="D94" s="98"/>
      <c r="E94" s="98"/>
      <c r="F94" s="98"/>
      <c r="G94" s="98"/>
      <c r="H94" s="98"/>
      <c r="I94" s="128"/>
      <c r="J94" s="129"/>
      <c r="K94" s="98"/>
      <c r="L94" s="98"/>
      <c r="M94" s="98"/>
    </row>
    <row r="95" spans="2:13" ht="14.25">
      <c r="B95" s="98"/>
      <c r="C95" s="286"/>
      <c r="D95" s="98"/>
      <c r="E95" s="98"/>
      <c r="F95" s="98"/>
      <c r="G95" s="98"/>
      <c r="H95" s="98"/>
      <c r="I95" s="128"/>
      <c r="J95" s="129"/>
      <c r="K95" s="98"/>
      <c r="L95" s="98"/>
      <c r="M95" s="98"/>
    </row>
    <row r="96" spans="2:13" ht="14.25">
      <c r="B96" s="98"/>
      <c r="C96" s="286"/>
      <c r="D96" s="98"/>
      <c r="E96" s="98"/>
      <c r="F96" s="98"/>
      <c r="G96" s="98"/>
      <c r="H96" s="98"/>
      <c r="I96" s="128"/>
      <c r="J96" s="129"/>
      <c r="K96" s="98"/>
      <c r="L96" s="98"/>
      <c r="M96" s="98"/>
    </row>
    <row r="97" spans="2:13" ht="14.25">
      <c r="B97" s="98"/>
      <c r="C97" s="286"/>
      <c r="D97" s="98"/>
      <c r="E97" s="98"/>
      <c r="F97" s="98"/>
      <c r="G97" s="98"/>
      <c r="H97" s="98"/>
      <c r="I97" s="128"/>
      <c r="J97" s="129"/>
      <c r="K97" s="98"/>
      <c r="L97" s="98"/>
      <c r="M97" s="98"/>
    </row>
    <row r="98" spans="2:13" ht="14.25">
      <c r="B98" s="98"/>
      <c r="C98" s="286"/>
      <c r="D98" s="98"/>
      <c r="E98" s="98"/>
      <c r="F98" s="98"/>
      <c r="G98" s="98"/>
      <c r="H98" s="98"/>
      <c r="I98" s="128"/>
      <c r="J98" s="129"/>
      <c r="K98" s="98"/>
      <c r="L98" s="98"/>
      <c r="M98" s="98"/>
    </row>
    <row r="99" spans="2:13" ht="14.25">
      <c r="B99" s="98"/>
      <c r="C99" s="286"/>
      <c r="D99" s="98"/>
      <c r="E99" s="98"/>
      <c r="F99" s="98"/>
      <c r="G99" s="98"/>
      <c r="H99" s="98"/>
      <c r="I99" s="128"/>
      <c r="J99" s="129"/>
      <c r="K99" s="98"/>
      <c r="L99" s="98"/>
      <c r="M99" s="98"/>
    </row>
    <row r="100" spans="2:13" ht="14.25">
      <c r="B100" s="98"/>
      <c r="C100" s="286"/>
      <c r="D100" s="98"/>
      <c r="E100" s="98"/>
      <c r="F100" s="98"/>
      <c r="G100" s="98"/>
      <c r="H100" s="98"/>
      <c r="I100" s="128"/>
      <c r="J100" s="129"/>
      <c r="K100" s="98"/>
      <c r="L100" s="98"/>
      <c r="M100" s="98"/>
    </row>
    <row r="101" spans="2:13" ht="14.25">
      <c r="B101" s="98"/>
      <c r="C101" s="286"/>
      <c r="D101" s="98"/>
      <c r="E101" s="98"/>
      <c r="F101" s="98"/>
      <c r="G101" s="98"/>
      <c r="H101" s="98"/>
      <c r="I101" s="128"/>
      <c r="J101" s="129"/>
      <c r="K101" s="98"/>
      <c r="L101" s="98"/>
      <c r="M101" s="98"/>
    </row>
    <row r="102" spans="2:13" ht="14.25">
      <c r="B102" s="98"/>
      <c r="C102" s="286"/>
      <c r="D102" s="98"/>
      <c r="E102" s="98"/>
      <c r="F102" s="98"/>
      <c r="G102" s="98"/>
      <c r="H102" s="98"/>
      <c r="I102" s="128"/>
      <c r="J102" s="129"/>
      <c r="K102" s="98"/>
      <c r="L102" s="98"/>
      <c r="M102" s="98"/>
    </row>
    <row r="103" spans="2:13" ht="14.25">
      <c r="B103" s="98"/>
      <c r="C103" s="286"/>
      <c r="D103" s="98"/>
      <c r="E103" s="98"/>
      <c r="F103" s="98"/>
      <c r="G103" s="98"/>
      <c r="H103" s="98"/>
      <c r="I103" s="128"/>
      <c r="J103" s="129"/>
      <c r="K103" s="98"/>
      <c r="L103" s="98"/>
      <c r="M103" s="98"/>
    </row>
    <row r="104" spans="2:13" ht="14.25">
      <c r="B104" s="98"/>
      <c r="C104" s="286"/>
      <c r="D104" s="98"/>
      <c r="E104" s="98"/>
      <c r="F104" s="98"/>
      <c r="G104" s="98"/>
      <c r="H104" s="98"/>
      <c r="I104" s="128"/>
      <c r="J104" s="129"/>
      <c r="K104" s="98"/>
      <c r="L104" s="98"/>
      <c r="M104" s="98"/>
    </row>
    <row r="105" spans="2:13" ht="14.25">
      <c r="B105" s="98"/>
      <c r="C105" s="286"/>
      <c r="D105" s="98"/>
      <c r="E105" s="98"/>
      <c r="F105" s="98"/>
      <c r="G105" s="98"/>
      <c r="H105" s="98"/>
      <c r="I105" s="128"/>
      <c r="J105" s="129"/>
      <c r="K105" s="98"/>
      <c r="L105" s="98"/>
      <c r="M105" s="98"/>
    </row>
    <row r="106" spans="2:13" ht="14.25">
      <c r="B106" s="98"/>
      <c r="C106" s="286"/>
      <c r="D106" s="98"/>
      <c r="E106" s="98"/>
      <c r="F106" s="98"/>
      <c r="G106" s="98"/>
      <c r="H106" s="98"/>
      <c r="I106" s="128"/>
      <c r="J106" s="129"/>
      <c r="K106" s="98"/>
      <c r="L106" s="98"/>
      <c r="M106" s="98"/>
    </row>
    <row r="107" spans="2:13" ht="14.25">
      <c r="B107" s="98"/>
      <c r="C107" s="286"/>
      <c r="D107" s="98"/>
      <c r="E107" s="98"/>
      <c r="F107" s="98"/>
      <c r="G107" s="98"/>
      <c r="H107" s="98"/>
      <c r="I107" s="128"/>
      <c r="J107" s="129"/>
      <c r="K107" s="98"/>
      <c r="L107" s="98"/>
      <c r="M107" s="98"/>
    </row>
    <row r="108" spans="2:13" ht="14.25">
      <c r="B108" s="98"/>
      <c r="C108" s="286"/>
      <c r="D108" s="98"/>
      <c r="E108" s="98"/>
      <c r="F108" s="98"/>
      <c r="G108" s="98"/>
      <c r="H108" s="98"/>
      <c r="I108" s="128"/>
      <c r="J108" s="129"/>
      <c r="K108" s="98"/>
      <c r="L108" s="98"/>
      <c r="M108" s="98"/>
    </row>
    <row r="109" spans="2:13" ht="14.25">
      <c r="B109" s="98"/>
      <c r="C109" s="286"/>
      <c r="D109" s="98"/>
      <c r="E109" s="98"/>
      <c r="F109" s="98"/>
      <c r="G109" s="98"/>
      <c r="H109" s="98"/>
      <c r="I109" s="128"/>
      <c r="J109" s="129"/>
      <c r="K109" s="98"/>
      <c r="L109" s="98"/>
      <c r="M109" s="98"/>
    </row>
    <row r="134" ht="9" customHeight="1">
      <c r="B134" s="243"/>
    </row>
    <row r="135" ht="6" customHeight="1"/>
  </sheetData>
  <mergeCells count="3">
    <mergeCell ref="F13:G13"/>
    <mergeCell ref="B80:J81"/>
    <mergeCell ref="C9:J9"/>
  </mergeCells>
  <printOptions/>
  <pageMargins left="1.1" right="0" top="0.3" bottom="0.25" header="0.2" footer="0.2"/>
  <pageSetup fitToHeight="1" fitToWidth="1" horizontalDpi="600" verticalDpi="600" orientation="portrait" paperSize="9" scale="67"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A143"/>
  <sheetViews>
    <sheetView tabSelected="1" zoomScale="75" zoomScaleNormal="75" workbookViewId="0" topLeftCell="C25">
      <selection activeCell="B136" sqref="B136"/>
    </sheetView>
  </sheetViews>
  <sheetFormatPr defaultColWidth="9.140625" defaultRowHeight="12.75"/>
  <cols>
    <col min="1" max="1" width="1.57421875" style="101" customWidth="1"/>
    <col min="2" max="2" width="41.00390625" style="101" customWidth="1"/>
    <col min="3" max="3" width="13.57421875" style="117" customWidth="1"/>
    <col min="4" max="4" width="2.7109375" style="117" customWidth="1"/>
    <col min="5" max="5" width="12.7109375" style="117" customWidth="1"/>
    <col min="6" max="6" width="2.28125" style="117" customWidth="1"/>
    <col min="7" max="7" width="13.57421875" style="117" bestFit="1" customWidth="1"/>
    <col min="8" max="8" width="2.421875" style="117" customWidth="1"/>
    <col min="9" max="9" width="14.28125" style="117" customWidth="1"/>
    <col min="10" max="10" width="3.00390625" style="117" customWidth="1"/>
    <col min="11" max="11" width="11.8515625" style="117" bestFit="1" customWidth="1"/>
    <col min="12" max="12" width="3.140625" style="117" customWidth="1"/>
    <col min="13" max="13" width="12.28125" style="261" customWidth="1"/>
    <col min="14" max="14" width="3.7109375" style="117" customWidth="1"/>
    <col min="15" max="15" width="12.28125" style="261" customWidth="1"/>
    <col min="16" max="16" width="3.140625" style="117" customWidth="1"/>
    <col min="17" max="17" width="14.7109375" style="261" customWidth="1"/>
    <col min="18" max="18" width="14.57421875" style="117" bestFit="1" customWidth="1"/>
    <col min="19" max="16384" width="9.140625" style="101" customWidth="1"/>
  </cols>
  <sheetData>
    <row r="1" spans="3:27" s="4" customFormat="1" ht="20.25">
      <c r="C1" s="86"/>
      <c r="D1" s="86"/>
      <c r="E1" s="87"/>
      <c r="F1" s="87"/>
      <c r="G1" s="88"/>
      <c r="H1" s="87"/>
      <c r="I1" s="87"/>
      <c r="J1" s="88"/>
      <c r="K1" s="87"/>
      <c r="L1" s="87"/>
      <c r="M1" s="254"/>
      <c r="N1" s="87"/>
      <c r="O1" s="254"/>
      <c r="P1" s="87"/>
      <c r="Q1" s="263"/>
      <c r="R1" s="87"/>
      <c r="S1" s="42"/>
      <c r="T1" s="36"/>
      <c r="U1" s="36"/>
      <c r="V1" s="1"/>
      <c r="W1" s="2"/>
      <c r="X1" s="2"/>
      <c r="Y1" s="2"/>
      <c r="Z1" s="2"/>
      <c r="AA1" s="2"/>
    </row>
    <row r="2" spans="3:27" s="4" customFormat="1" ht="20.25">
      <c r="C2" s="86"/>
      <c r="D2" s="86"/>
      <c r="E2" s="87"/>
      <c r="F2" s="87"/>
      <c r="G2" s="88"/>
      <c r="H2" s="87"/>
      <c r="I2" s="87"/>
      <c r="J2" s="88"/>
      <c r="K2" s="87"/>
      <c r="L2" s="87"/>
      <c r="M2" s="254"/>
      <c r="N2" s="87"/>
      <c r="O2" s="254"/>
      <c r="P2" s="87"/>
      <c r="Q2" s="263"/>
      <c r="R2" s="87"/>
      <c r="S2" s="42"/>
      <c r="T2" s="36"/>
      <c r="U2" s="36"/>
      <c r="V2" s="1"/>
      <c r="W2" s="2"/>
      <c r="X2" s="2"/>
      <c r="Y2" s="2"/>
      <c r="Z2" s="2"/>
      <c r="AA2" s="2"/>
    </row>
    <row r="3" spans="2:27" s="4" customFormat="1" ht="20.25">
      <c r="B3" s="8" t="s">
        <v>150</v>
      </c>
      <c r="C3" s="86"/>
      <c r="D3" s="86"/>
      <c r="E3" s="87"/>
      <c r="F3" s="87"/>
      <c r="G3" s="88"/>
      <c r="H3" s="87"/>
      <c r="I3" s="87"/>
      <c r="J3" s="88"/>
      <c r="K3" s="87"/>
      <c r="L3" s="87"/>
      <c r="M3" s="254"/>
      <c r="N3" s="87"/>
      <c r="O3" s="254"/>
      <c r="P3" s="87"/>
      <c r="Q3" s="263"/>
      <c r="R3" s="87"/>
      <c r="S3" s="42"/>
      <c r="T3" s="36"/>
      <c r="U3" s="36"/>
      <c r="V3" s="1"/>
      <c r="W3" s="2"/>
      <c r="X3" s="2"/>
      <c r="Y3" s="2"/>
      <c r="Z3" s="2"/>
      <c r="AA3" s="2"/>
    </row>
    <row r="4" spans="2:27" s="4" customFormat="1" ht="20.25">
      <c r="B4" s="8"/>
      <c r="C4" s="86"/>
      <c r="D4" s="86"/>
      <c r="E4" s="87"/>
      <c r="F4" s="87"/>
      <c r="G4" s="88"/>
      <c r="H4" s="87"/>
      <c r="I4" s="87"/>
      <c r="J4" s="88"/>
      <c r="K4" s="13"/>
      <c r="L4" s="87"/>
      <c r="M4" s="254"/>
      <c r="N4" s="87"/>
      <c r="O4" s="254"/>
      <c r="P4" s="87"/>
      <c r="Q4" s="263"/>
      <c r="R4" s="87"/>
      <c r="S4" s="42"/>
      <c r="T4" s="36"/>
      <c r="U4" s="36"/>
      <c r="V4" s="1"/>
      <c r="W4" s="2"/>
      <c r="X4" s="2"/>
      <c r="Y4" s="2"/>
      <c r="Z4" s="2"/>
      <c r="AA4" s="2"/>
    </row>
    <row r="5" spans="2:22" s="4" customFormat="1" ht="15">
      <c r="B5" s="44" t="str">
        <f>+'Notes-pg 6'!A5</f>
        <v>QUARTERLY REPORT FOR THE SECOND QUARTER ENDED 31 JANUARY 2008</v>
      </c>
      <c r="C5" s="86"/>
      <c r="D5" s="86"/>
      <c r="E5" s="87"/>
      <c r="F5" s="87"/>
      <c r="G5" s="88"/>
      <c r="H5" s="87"/>
      <c r="I5" s="87"/>
      <c r="J5" s="88"/>
      <c r="K5" s="87"/>
      <c r="L5" s="87"/>
      <c r="M5" s="254"/>
      <c r="N5" s="87"/>
      <c r="O5" s="254"/>
      <c r="P5" s="87"/>
      <c r="Q5" s="263"/>
      <c r="R5" s="87"/>
      <c r="S5" s="42"/>
      <c r="T5" s="36"/>
      <c r="U5" s="36"/>
      <c r="V5" s="3"/>
    </row>
    <row r="6" spans="2:22" s="4" customFormat="1" ht="12.75" customHeight="1">
      <c r="B6" s="46"/>
      <c r="C6" s="89"/>
      <c r="D6" s="89"/>
      <c r="E6" s="88"/>
      <c r="F6" s="90"/>
      <c r="G6" s="90"/>
      <c r="H6" s="88"/>
      <c r="I6" s="88"/>
      <c r="J6" s="88"/>
      <c r="K6" s="88"/>
      <c r="L6" s="88"/>
      <c r="M6" s="255"/>
      <c r="N6" s="88"/>
      <c r="O6" s="255"/>
      <c r="P6" s="88"/>
      <c r="Q6" s="264"/>
      <c r="R6" s="88"/>
      <c r="S6" s="36"/>
      <c r="T6" s="36"/>
      <c r="U6" s="36"/>
      <c r="V6" s="3"/>
    </row>
    <row r="7" spans="2:22" s="4" customFormat="1" ht="15">
      <c r="B7" s="92" t="s">
        <v>169</v>
      </c>
      <c r="E7" s="88"/>
      <c r="F7" s="88"/>
      <c r="G7" s="88"/>
      <c r="H7" s="88"/>
      <c r="I7" s="88"/>
      <c r="J7" s="88"/>
      <c r="K7" s="88"/>
      <c r="L7" s="88"/>
      <c r="M7" s="255"/>
      <c r="N7" s="88"/>
      <c r="O7" s="255"/>
      <c r="P7" s="88"/>
      <c r="Q7" s="264"/>
      <c r="R7" s="88"/>
      <c r="S7" s="36"/>
      <c r="T7" s="36"/>
      <c r="U7" s="36"/>
      <c r="V7" s="3"/>
    </row>
    <row r="8" spans="2:22" s="4" customFormat="1" ht="15">
      <c r="B8" s="93"/>
      <c r="C8" s="91"/>
      <c r="D8" s="91"/>
      <c r="E8" s="88"/>
      <c r="F8" s="88"/>
      <c r="G8" s="88"/>
      <c r="H8" s="88"/>
      <c r="I8" s="88"/>
      <c r="J8" s="88"/>
      <c r="K8" s="88"/>
      <c r="L8" s="88"/>
      <c r="M8" s="255"/>
      <c r="N8" s="88"/>
      <c r="O8" s="255"/>
      <c r="P8" s="88"/>
      <c r="Q8" s="264"/>
      <c r="R8" s="88"/>
      <c r="S8" s="36"/>
      <c r="T8" s="36"/>
      <c r="U8" s="36"/>
      <c r="V8" s="3"/>
    </row>
    <row r="9" spans="2:22" s="4" customFormat="1" ht="15">
      <c r="B9" s="94"/>
      <c r="C9" s="91"/>
      <c r="D9" s="91"/>
      <c r="E9" s="88"/>
      <c r="F9" s="88"/>
      <c r="G9" s="88"/>
      <c r="H9" s="88"/>
      <c r="I9" s="88"/>
      <c r="J9" s="88"/>
      <c r="K9" s="88"/>
      <c r="L9" s="88"/>
      <c r="M9" s="255"/>
      <c r="N9" s="88"/>
      <c r="O9" s="255"/>
      <c r="P9" s="88"/>
      <c r="Q9" s="264"/>
      <c r="R9" s="88"/>
      <c r="S9" s="36"/>
      <c r="T9" s="36"/>
      <c r="U9" s="36"/>
      <c r="V9" s="3"/>
    </row>
    <row r="10" spans="3:17" s="95" customFormat="1" ht="15" customHeight="1">
      <c r="C10" s="105" t="s">
        <v>171</v>
      </c>
      <c r="D10" s="105"/>
      <c r="E10" s="105" t="s">
        <v>55</v>
      </c>
      <c r="F10" s="105"/>
      <c r="G10" s="105" t="s">
        <v>171</v>
      </c>
      <c r="H10" s="105"/>
      <c r="I10" s="105" t="s">
        <v>325</v>
      </c>
      <c r="J10" s="105"/>
      <c r="K10" s="105" t="s">
        <v>170</v>
      </c>
      <c r="L10" s="105"/>
      <c r="M10" s="105" t="s">
        <v>225</v>
      </c>
      <c r="N10" s="105"/>
      <c r="O10" s="105" t="s">
        <v>226</v>
      </c>
      <c r="P10" s="105"/>
      <c r="Q10" s="105" t="s">
        <v>222</v>
      </c>
    </row>
    <row r="11" spans="2:17" s="95" customFormat="1" ht="15">
      <c r="B11" s="97"/>
      <c r="C11" s="105" t="s">
        <v>55</v>
      </c>
      <c r="D11" s="105"/>
      <c r="E11" s="105" t="s">
        <v>142</v>
      </c>
      <c r="F11" s="105"/>
      <c r="G11" s="105" t="s">
        <v>56</v>
      </c>
      <c r="H11" s="105"/>
      <c r="I11" s="105" t="s">
        <v>142</v>
      </c>
      <c r="J11" s="105"/>
      <c r="K11" s="105" t="s">
        <v>192</v>
      </c>
      <c r="L11" s="105"/>
      <c r="M11" s="105" t="s">
        <v>218</v>
      </c>
      <c r="N11" s="105"/>
      <c r="O11" s="105" t="s">
        <v>221</v>
      </c>
      <c r="P11" s="105"/>
      <c r="Q11" s="105"/>
    </row>
    <row r="12" spans="2:17" s="95" customFormat="1" ht="15" customHeight="1">
      <c r="B12" s="97"/>
      <c r="L12" s="105"/>
      <c r="M12" s="105" t="s">
        <v>219</v>
      </c>
      <c r="N12" s="105"/>
      <c r="O12" s="105"/>
      <c r="P12" s="105"/>
      <c r="Q12" s="105"/>
    </row>
    <row r="13" spans="2:17" s="95" customFormat="1" ht="15" customHeight="1">
      <c r="B13" s="97"/>
      <c r="C13" s="105"/>
      <c r="D13" s="105"/>
      <c r="E13" s="105"/>
      <c r="F13" s="105"/>
      <c r="G13" s="105"/>
      <c r="H13" s="105"/>
      <c r="I13" s="105"/>
      <c r="J13" s="105"/>
      <c r="K13" s="105"/>
      <c r="L13" s="105"/>
      <c r="M13" s="105" t="s">
        <v>220</v>
      </c>
      <c r="N13" s="105"/>
      <c r="O13" s="105"/>
      <c r="P13" s="105"/>
      <c r="Q13" s="105"/>
    </row>
    <row r="14" spans="2:17" s="95" customFormat="1" ht="15" customHeight="1">
      <c r="B14" s="97"/>
      <c r="C14" s="105" t="s">
        <v>28</v>
      </c>
      <c r="D14" s="105"/>
      <c r="E14" s="105" t="s">
        <v>28</v>
      </c>
      <c r="F14" s="105"/>
      <c r="G14" s="105" t="s">
        <v>28</v>
      </c>
      <c r="H14" s="105"/>
      <c r="I14" s="105" t="s">
        <v>28</v>
      </c>
      <c r="J14" s="105"/>
      <c r="K14" s="105" t="s">
        <v>28</v>
      </c>
      <c r="L14" s="105"/>
      <c r="M14" s="105" t="s">
        <v>28</v>
      </c>
      <c r="N14" s="105"/>
      <c r="O14" s="105" t="s">
        <v>28</v>
      </c>
      <c r="P14" s="105"/>
      <c r="Q14" s="105" t="s">
        <v>28</v>
      </c>
    </row>
    <row r="15" spans="2:17" s="95" customFormat="1" ht="15" customHeight="1">
      <c r="B15" s="97"/>
      <c r="C15" s="105"/>
      <c r="D15" s="105"/>
      <c r="E15" s="105"/>
      <c r="F15" s="105"/>
      <c r="G15" s="105"/>
      <c r="H15" s="105"/>
      <c r="I15" s="105"/>
      <c r="J15" s="105"/>
      <c r="K15" s="105"/>
      <c r="L15" s="105"/>
      <c r="M15" s="105"/>
      <c r="N15" s="105"/>
      <c r="O15" s="105"/>
      <c r="P15" s="105"/>
      <c r="Q15" s="105"/>
    </row>
    <row r="16" spans="2:17" s="95" customFormat="1" ht="15" customHeight="1">
      <c r="B16" s="97"/>
      <c r="C16" s="105"/>
      <c r="D16" s="105"/>
      <c r="E16" s="105"/>
      <c r="F16" s="105"/>
      <c r="G16" s="105"/>
      <c r="H16" s="105"/>
      <c r="I16" s="105"/>
      <c r="J16" s="105"/>
      <c r="K16" s="105"/>
      <c r="L16" s="105"/>
      <c r="M16" s="105"/>
      <c r="N16" s="105"/>
      <c r="O16" s="105"/>
      <c r="P16" s="105"/>
      <c r="Q16" s="105"/>
    </row>
    <row r="17" spans="2:18" ht="12.75" customHeight="1">
      <c r="B17" s="98"/>
      <c r="C17" s="99"/>
      <c r="D17" s="99"/>
      <c r="E17" s="96"/>
      <c r="F17" s="100"/>
      <c r="G17" s="99"/>
      <c r="H17" s="96"/>
      <c r="I17" s="96"/>
      <c r="J17" s="96"/>
      <c r="K17" s="99"/>
      <c r="L17" s="96"/>
      <c r="M17" s="96"/>
      <c r="N17" s="96"/>
      <c r="O17" s="96"/>
      <c r="P17" s="96"/>
      <c r="Q17" s="99"/>
      <c r="R17" s="101"/>
    </row>
    <row r="18" spans="2:18" ht="12.75" customHeight="1">
      <c r="B18" s="140" t="s">
        <v>5</v>
      </c>
      <c r="C18" s="102">
        <v>115882</v>
      </c>
      <c r="D18" s="103"/>
      <c r="E18" s="104">
        <v>165</v>
      </c>
      <c r="F18" s="105"/>
      <c r="G18" s="104">
        <v>48433</v>
      </c>
      <c r="H18" s="104"/>
      <c r="I18" s="104">
        <v>0</v>
      </c>
      <c r="J18" s="102"/>
      <c r="K18" s="104">
        <v>42266</v>
      </c>
      <c r="L18" s="104"/>
      <c r="M18" s="256">
        <f>SUM(C18:L18)</f>
        <v>206746</v>
      </c>
      <c r="N18" s="104"/>
      <c r="O18" s="256">
        <v>1724</v>
      </c>
      <c r="P18" s="104"/>
      <c r="Q18" s="106">
        <f>+M18+O18</f>
        <v>208470</v>
      </c>
      <c r="R18" s="101"/>
    </row>
    <row r="19" spans="2:18" ht="12.75" customHeight="1">
      <c r="B19" s="98"/>
      <c r="C19" s="106"/>
      <c r="D19" s="106"/>
      <c r="E19" s="104"/>
      <c r="F19" s="105"/>
      <c r="G19" s="107"/>
      <c r="H19" s="104"/>
      <c r="I19" s="104"/>
      <c r="J19" s="102"/>
      <c r="K19" s="107"/>
      <c r="L19" s="104"/>
      <c r="M19" s="256"/>
      <c r="N19" s="104"/>
      <c r="O19" s="256"/>
      <c r="P19" s="104"/>
      <c r="Q19" s="106"/>
      <c r="R19" s="101"/>
    </row>
    <row r="20" spans="1:17" s="253" customFormat="1" ht="12.75" customHeight="1">
      <c r="A20" s="243"/>
      <c r="B20" s="98" t="s">
        <v>227</v>
      </c>
      <c r="C20" s="265">
        <v>0</v>
      </c>
      <c r="D20" s="265"/>
      <c r="E20" s="265">
        <v>0</v>
      </c>
      <c r="F20" s="266"/>
      <c r="G20" s="265">
        <v>0</v>
      </c>
      <c r="H20" s="265"/>
      <c r="I20" s="265">
        <v>0</v>
      </c>
      <c r="J20" s="267"/>
      <c r="K20" s="268">
        <v>12433</v>
      </c>
      <c r="L20" s="237"/>
      <c r="M20" s="262">
        <f>SUM(C20:L20)</f>
        <v>12433</v>
      </c>
      <c r="N20" s="237"/>
      <c r="O20" s="262">
        <v>0</v>
      </c>
      <c r="P20" s="237"/>
      <c r="Q20" s="269">
        <f>+M20+O20</f>
        <v>12433</v>
      </c>
    </row>
    <row r="21" spans="2:18" ht="12.75" customHeight="1">
      <c r="B21" s="98"/>
      <c r="C21" s="106"/>
      <c r="D21" s="106"/>
      <c r="E21" s="104"/>
      <c r="F21" s="105"/>
      <c r="G21" s="107"/>
      <c r="H21" s="104"/>
      <c r="I21" s="104"/>
      <c r="J21" s="102"/>
      <c r="K21" s="107"/>
      <c r="L21" s="104"/>
      <c r="M21" s="256"/>
      <c r="N21" s="104"/>
      <c r="O21" s="256"/>
      <c r="P21" s="104"/>
      <c r="Q21" s="106"/>
      <c r="R21" s="101"/>
    </row>
    <row r="22" spans="2:18" ht="12.75" customHeight="1">
      <c r="B22" s="98" t="s">
        <v>146</v>
      </c>
      <c r="C22" s="104">
        <v>1361</v>
      </c>
      <c r="D22" s="104"/>
      <c r="E22" s="104">
        <v>0</v>
      </c>
      <c r="F22" s="108"/>
      <c r="G22" s="104">
        <v>817</v>
      </c>
      <c r="H22" s="104"/>
      <c r="I22" s="104">
        <v>0</v>
      </c>
      <c r="J22" s="108"/>
      <c r="K22" s="104">
        <v>0</v>
      </c>
      <c r="L22" s="104"/>
      <c r="M22" s="256">
        <f>SUM(C22:L22)</f>
        <v>2178</v>
      </c>
      <c r="N22" s="104"/>
      <c r="O22" s="256">
        <v>0</v>
      </c>
      <c r="P22" s="104"/>
      <c r="Q22" s="106">
        <f>+M22+O22</f>
        <v>2178</v>
      </c>
      <c r="R22" s="101"/>
    </row>
    <row r="23" spans="2:18" ht="12.75" customHeight="1">
      <c r="B23" s="98"/>
      <c r="C23" s="104"/>
      <c r="D23" s="104"/>
      <c r="E23" s="104"/>
      <c r="F23" s="108"/>
      <c r="G23" s="104"/>
      <c r="H23" s="104"/>
      <c r="I23" s="104"/>
      <c r="J23" s="108"/>
      <c r="K23" s="104"/>
      <c r="L23" s="104"/>
      <c r="M23" s="256"/>
      <c r="N23" s="104"/>
      <c r="O23" s="256"/>
      <c r="P23" s="104"/>
      <c r="Q23" s="106"/>
      <c r="R23" s="101"/>
    </row>
    <row r="24" spans="2:18" ht="12.75" customHeight="1">
      <c r="B24" s="98" t="s">
        <v>199</v>
      </c>
      <c r="C24" s="104">
        <v>0</v>
      </c>
      <c r="D24" s="104"/>
      <c r="E24" s="246">
        <v>-165</v>
      </c>
      <c r="F24" s="108"/>
      <c r="G24" s="104">
        <v>0</v>
      </c>
      <c r="H24" s="246"/>
      <c r="I24" s="246">
        <v>0</v>
      </c>
      <c r="J24" s="108"/>
      <c r="K24" s="104">
        <v>0</v>
      </c>
      <c r="L24" s="104"/>
      <c r="M24" s="256">
        <f>SUM(C24:L24)</f>
        <v>-165</v>
      </c>
      <c r="N24" s="104"/>
      <c r="O24" s="256">
        <v>0</v>
      </c>
      <c r="P24" s="104"/>
      <c r="Q24" s="256">
        <f>+M24+O24</f>
        <v>-165</v>
      </c>
      <c r="R24" s="101"/>
    </row>
    <row r="25" spans="2:18" ht="12.75" customHeight="1">
      <c r="B25" s="98"/>
      <c r="C25" s="104"/>
      <c r="D25" s="104"/>
      <c r="E25" s="104"/>
      <c r="F25" s="108"/>
      <c r="G25" s="104"/>
      <c r="H25" s="104"/>
      <c r="I25" s="104"/>
      <c r="J25" s="108"/>
      <c r="K25" s="104"/>
      <c r="L25" s="104"/>
      <c r="M25" s="256"/>
      <c r="N25" s="104"/>
      <c r="O25" s="256"/>
      <c r="P25" s="104"/>
      <c r="Q25" s="106"/>
      <c r="R25" s="101"/>
    </row>
    <row r="26" spans="2:18" ht="12.75" customHeight="1">
      <c r="B26" s="98" t="s">
        <v>116</v>
      </c>
      <c r="C26" s="109">
        <v>0</v>
      </c>
      <c r="D26" s="109"/>
      <c r="E26" s="237">
        <v>0</v>
      </c>
      <c r="F26" s="109"/>
      <c r="G26" s="109">
        <v>0</v>
      </c>
      <c r="H26" s="237"/>
      <c r="I26" s="237">
        <v>0</v>
      </c>
      <c r="J26" s="109"/>
      <c r="K26" s="109">
        <f>+'P&amp;L'!H36</f>
        <v>10947</v>
      </c>
      <c r="L26" s="237"/>
      <c r="M26" s="256">
        <f>SUM(C26:L26)</f>
        <v>10947</v>
      </c>
      <c r="N26" s="237"/>
      <c r="O26" s="262">
        <f>+'P&amp;L'!H37</f>
        <v>79</v>
      </c>
      <c r="P26" s="237"/>
      <c r="Q26" s="106">
        <f>+M26+O26</f>
        <v>11026</v>
      </c>
      <c r="R26" s="110"/>
    </row>
    <row r="27" spans="2:18" ht="12.75" customHeight="1">
      <c r="B27" s="98"/>
      <c r="C27" s="109"/>
      <c r="D27" s="109"/>
      <c r="E27" s="237"/>
      <c r="F27" s="109"/>
      <c r="G27" s="109"/>
      <c r="H27" s="237"/>
      <c r="I27" s="237"/>
      <c r="J27" s="109"/>
      <c r="K27" s="109"/>
      <c r="L27" s="237"/>
      <c r="M27" s="256"/>
      <c r="N27" s="237"/>
      <c r="O27" s="262"/>
      <c r="P27" s="237"/>
      <c r="Q27" s="106"/>
      <c r="R27" s="110"/>
    </row>
    <row r="28" spans="2:18" ht="12.75" customHeight="1">
      <c r="B28" s="98" t="s">
        <v>320</v>
      </c>
      <c r="C28" s="109">
        <v>0</v>
      </c>
      <c r="D28" s="109"/>
      <c r="E28" s="237">
        <v>0</v>
      </c>
      <c r="F28" s="109"/>
      <c r="G28" s="109">
        <v>0</v>
      </c>
      <c r="H28" s="237"/>
      <c r="I28" s="237">
        <v>0</v>
      </c>
      <c r="J28" s="109"/>
      <c r="K28" s="109">
        <v>-5135</v>
      </c>
      <c r="L28" s="237"/>
      <c r="M28" s="256">
        <f>SUM(C28:L28)</f>
        <v>-5135</v>
      </c>
      <c r="N28" s="237"/>
      <c r="O28" s="262">
        <v>0</v>
      </c>
      <c r="P28" s="237"/>
      <c r="Q28" s="256">
        <f>+M28+O28</f>
        <v>-5135</v>
      </c>
      <c r="R28" s="110"/>
    </row>
    <row r="29" spans="2:18" ht="12.75" customHeight="1">
      <c r="B29" s="98"/>
      <c r="C29" s="111"/>
      <c r="D29" s="111"/>
      <c r="E29" s="236"/>
      <c r="F29" s="111"/>
      <c r="G29" s="111"/>
      <c r="H29" s="236"/>
      <c r="I29" s="236"/>
      <c r="J29" s="111"/>
      <c r="K29" s="111"/>
      <c r="L29" s="236"/>
      <c r="M29" s="252"/>
      <c r="N29" s="236"/>
      <c r="O29" s="252"/>
      <c r="P29" s="236"/>
      <c r="Q29" s="251"/>
      <c r="R29" s="110"/>
    </row>
    <row r="30" spans="2:18" ht="18" customHeight="1" thickBot="1">
      <c r="B30" s="127" t="s">
        <v>318</v>
      </c>
      <c r="C30" s="114">
        <f>SUM(C18:C29)</f>
        <v>117243</v>
      </c>
      <c r="D30" s="114"/>
      <c r="E30" s="114">
        <f>SUM(E18:E29)</f>
        <v>0</v>
      </c>
      <c r="F30" s="114"/>
      <c r="G30" s="114">
        <f>SUM(G18:G29)</f>
        <v>49250</v>
      </c>
      <c r="H30" s="114"/>
      <c r="I30" s="114">
        <f>SUM(I18:I29)</f>
        <v>0</v>
      </c>
      <c r="J30" s="114"/>
      <c r="K30" s="114">
        <f>SUM(K18:K29)</f>
        <v>60511</v>
      </c>
      <c r="L30" s="114"/>
      <c r="M30" s="257">
        <f>SUM(C30:L30)</f>
        <v>227004</v>
      </c>
      <c r="N30" s="114"/>
      <c r="O30" s="260">
        <f>SUM(O18:O29)</f>
        <v>1803</v>
      </c>
      <c r="P30" s="114"/>
      <c r="Q30" s="260">
        <f>+M30+O30</f>
        <v>228807</v>
      </c>
      <c r="R30" s="112"/>
    </row>
    <row r="31" spans="2:18" ht="12.75" customHeight="1">
      <c r="B31" s="98"/>
      <c r="C31" s="109"/>
      <c r="D31" s="109"/>
      <c r="E31" s="109"/>
      <c r="F31" s="109"/>
      <c r="G31" s="109"/>
      <c r="H31" s="109"/>
      <c r="I31" s="109"/>
      <c r="J31" s="109"/>
      <c r="K31" s="109"/>
      <c r="L31" s="109"/>
      <c r="M31" s="258"/>
      <c r="N31" s="109"/>
      <c r="O31" s="258"/>
      <c r="P31" s="109"/>
      <c r="Q31" s="258"/>
      <c r="R31" s="112"/>
    </row>
    <row r="32" spans="2:18" ht="12.75" customHeight="1">
      <c r="B32" s="243"/>
      <c r="C32" s="115"/>
      <c r="D32" s="115"/>
      <c r="E32" s="115"/>
      <c r="F32" s="115"/>
      <c r="G32" s="115"/>
      <c r="H32" s="115"/>
      <c r="I32" s="115"/>
      <c r="J32" s="115"/>
      <c r="K32" s="115"/>
      <c r="L32" s="115"/>
      <c r="M32" s="259"/>
      <c r="N32" s="115"/>
      <c r="O32" s="259"/>
      <c r="P32" s="115"/>
      <c r="Q32" s="259"/>
      <c r="R32" s="112"/>
    </row>
    <row r="33" spans="2:18" ht="12.75" customHeight="1">
      <c r="B33" s="98"/>
      <c r="C33" s="115"/>
      <c r="D33" s="115"/>
      <c r="E33" s="115"/>
      <c r="F33" s="115"/>
      <c r="G33" s="115"/>
      <c r="H33" s="115"/>
      <c r="I33" s="115"/>
      <c r="J33" s="115"/>
      <c r="K33" s="115"/>
      <c r="L33" s="115"/>
      <c r="M33" s="259"/>
      <c r="N33" s="115"/>
      <c r="O33" s="259"/>
      <c r="P33" s="115"/>
      <c r="Q33" s="259"/>
      <c r="R33" s="112"/>
    </row>
    <row r="34" spans="2:18" ht="12.75" customHeight="1">
      <c r="B34" s="140" t="s">
        <v>6</v>
      </c>
      <c r="C34" s="115">
        <v>117243</v>
      </c>
      <c r="D34" s="115"/>
      <c r="E34" s="115">
        <v>0</v>
      </c>
      <c r="F34" s="115"/>
      <c r="G34" s="115">
        <v>49250</v>
      </c>
      <c r="H34" s="115"/>
      <c r="I34" s="115">
        <v>0</v>
      </c>
      <c r="J34" s="115"/>
      <c r="K34" s="115">
        <v>67002</v>
      </c>
      <c r="L34" s="115"/>
      <c r="M34" s="256">
        <f>SUM(C34:L34)</f>
        <v>233495</v>
      </c>
      <c r="N34" s="115"/>
      <c r="O34" s="259">
        <v>3434</v>
      </c>
      <c r="P34" s="115"/>
      <c r="Q34" s="106">
        <f>+M34+O34</f>
        <v>236929</v>
      </c>
      <c r="R34" s="112"/>
    </row>
    <row r="35" spans="2:18" ht="12.75" customHeight="1">
      <c r="B35" s="140"/>
      <c r="C35" s="115"/>
      <c r="D35" s="115"/>
      <c r="E35" s="115"/>
      <c r="F35" s="115"/>
      <c r="G35" s="115"/>
      <c r="H35" s="115"/>
      <c r="I35" s="115"/>
      <c r="J35" s="115"/>
      <c r="K35" s="115"/>
      <c r="L35" s="115"/>
      <c r="M35" s="256"/>
      <c r="N35" s="115"/>
      <c r="O35" s="259"/>
      <c r="P35" s="115"/>
      <c r="Q35" s="106"/>
      <c r="R35" s="112"/>
    </row>
    <row r="36" spans="2:18" ht="12.75" customHeight="1">
      <c r="B36" s="98" t="s">
        <v>116</v>
      </c>
      <c r="C36" s="109">
        <v>0</v>
      </c>
      <c r="D36" s="109"/>
      <c r="E36" s="104">
        <v>0</v>
      </c>
      <c r="F36" s="109"/>
      <c r="G36" s="109">
        <v>0</v>
      </c>
      <c r="H36" s="104"/>
      <c r="I36" s="104">
        <v>0</v>
      </c>
      <c r="J36" s="109"/>
      <c r="K36" s="109">
        <f>+'P&amp;L'!F36</f>
        <v>13750</v>
      </c>
      <c r="L36" s="104"/>
      <c r="M36" s="256">
        <f>SUM(C36:L36)</f>
        <v>13750</v>
      </c>
      <c r="N36" s="104"/>
      <c r="O36" s="256">
        <f>+'P&amp;L'!F37</f>
        <v>64</v>
      </c>
      <c r="P36" s="104"/>
      <c r="Q36" s="106">
        <f>+M36+O36</f>
        <v>13814</v>
      </c>
      <c r="R36" s="110"/>
    </row>
    <row r="37" spans="2:18" ht="12.75" customHeight="1">
      <c r="B37" s="98"/>
      <c r="C37" s="109"/>
      <c r="D37" s="109"/>
      <c r="E37" s="104"/>
      <c r="F37" s="109"/>
      <c r="G37" s="109"/>
      <c r="H37" s="104"/>
      <c r="I37" s="104"/>
      <c r="J37" s="109"/>
      <c r="K37" s="109"/>
      <c r="L37" s="104"/>
      <c r="M37" s="256"/>
      <c r="N37" s="104"/>
      <c r="O37" s="256"/>
      <c r="P37" s="104"/>
      <c r="Q37" s="106"/>
      <c r="R37" s="110"/>
    </row>
    <row r="38" spans="2:18" ht="12.75" customHeight="1">
      <c r="B38" s="98" t="s">
        <v>326</v>
      </c>
      <c r="C38" s="109">
        <v>0</v>
      </c>
      <c r="D38" s="109"/>
      <c r="E38" s="104">
        <v>0</v>
      </c>
      <c r="F38" s="109"/>
      <c r="G38" s="109">
        <v>0</v>
      </c>
      <c r="H38" s="104"/>
      <c r="I38" s="104">
        <v>546</v>
      </c>
      <c r="J38" s="109"/>
      <c r="K38" s="109">
        <v>0</v>
      </c>
      <c r="L38" s="104"/>
      <c r="M38" s="256">
        <f>SUM(C38:L38)</f>
        <v>546</v>
      </c>
      <c r="N38" s="104"/>
      <c r="O38" s="256">
        <v>0</v>
      </c>
      <c r="P38" s="104"/>
      <c r="Q38" s="106">
        <f>+M38+O38</f>
        <v>546</v>
      </c>
      <c r="R38" s="110"/>
    </row>
    <row r="39" spans="2:18" ht="12.75" customHeight="1">
      <c r="B39" s="98"/>
      <c r="C39" s="109"/>
      <c r="D39" s="109"/>
      <c r="E39" s="104"/>
      <c r="F39" s="109"/>
      <c r="G39" s="109"/>
      <c r="H39" s="104"/>
      <c r="I39" s="104"/>
      <c r="J39" s="109"/>
      <c r="K39" s="109"/>
      <c r="L39" s="104"/>
      <c r="M39" s="256"/>
      <c r="N39" s="104"/>
      <c r="O39" s="256"/>
      <c r="P39" s="104"/>
      <c r="Q39" s="106"/>
      <c r="R39" s="110"/>
    </row>
    <row r="40" spans="2:18" ht="12.75" customHeight="1">
      <c r="B40" s="98" t="s">
        <v>320</v>
      </c>
      <c r="C40" s="109">
        <v>0</v>
      </c>
      <c r="D40" s="109"/>
      <c r="E40" s="237">
        <v>0</v>
      </c>
      <c r="F40" s="109"/>
      <c r="G40" s="109">
        <v>0</v>
      </c>
      <c r="H40" s="237"/>
      <c r="I40" s="237">
        <v>0</v>
      </c>
      <c r="J40" s="109"/>
      <c r="K40" s="109">
        <v>-5206</v>
      </c>
      <c r="L40" s="237"/>
      <c r="M40" s="256">
        <f>SUM(C40:L40)</f>
        <v>-5206</v>
      </c>
      <c r="N40" s="237"/>
      <c r="O40" s="262">
        <v>0</v>
      </c>
      <c r="P40" s="237"/>
      <c r="Q40" s="256">
        <f>+M40+O40</f>
        <v>-5206</v>
      </c>
      <c r="R40" s="110"/>
    </row>
    <row r="41" spans="2:18" ht="12.75" customHeight="1">
      <c r="B41" s="98"/>
      <c r="C41" s="109"/>
      <c r="D41" s="109"/>
      <c r="E41" s="104"/>
      <c r="F41" s="109"/>
      <c r="G41" s="109"/>
      <c r="H41" s="104"/>
      <c r="I41" s="104"/>
      <c r="J41" s="109"/>
      <c r="K41" s="109"/>
      <c r="L41" s="104"/>
      <c r="M41" s="256"/>
      <c r="N41" s="104"/>
      <c r="O41" s="256"/>
      <c r="P41" s="104"/>
      <c r="Q41" s="106"/>
      <c r="R41" s="110"/>
    </row>
    <row r="42" spans="2:18" ht="18" customHeight="1" thickBot="1">
      <c r="B42" s="127" t="s">
        <v>319</v>
      </c>
      <c r="C42" s="317">
        <f>SUM(C34:C41)</f>
        <v>117243</v>
      </c>
      <c r="D42" s="317"/>
      <c r="E42" s="317">
        <f>SUM(E34:E41)</f>
        <v>0</v>
      </c>
      <c r="F42" s="317"/>
      <c r="G42" s="317">
        <f>SUM(G34:G41)</f>
        <v>49250</v>
      </c>
      <c r="H42" s="317"/>
      <c r="I42" s="317">
        <f>SUM(I34:I41)</f>
        <v>546</v>
      </c>
      <c r="J42" s="317"/>
      <c r="K42" s="317">
        <f>SUM(K34:K41)</f>
        <v>75546</v>
      </c>
      <c r="L42" s="317"/>
      <c r="M42" s="318">
        <f>SUM(M34:M41)</f>
        <v>242585</v>
      </c>
      <c r="N42" s="317"/>
      <c r="O42" s="318">
        <f>SUM(O34:O41)</f>
        <v>3498</v>
      </c>
      <c r="P42" s="317"/>
      <c r="Q42" s="318">
        <f>SUM(Q34:Q41)</f>
        <v>246083</v>
      </c>
      <c r="R42" s="112"/>
    </row>
    <row r="43" spans="2:18" ht="12.75" customHeight="1">
      <c r="B43" s="98"/>
      <c r="C43" s="109"/>
      <c r="D43" s="109"/>
      <c r="E43" s="109"/>
      <c r="F43" s="109"/>
      <c r="G43" s="109"/>
      <c r="H43" s="109"/>
      <c r="I43" s="109"/>
      <c r="J43" s="109"/>
      <c r="K43" s="109"/>
      <c r="L43" s="109"/>
      <c r="M43" s="258"/>
      <c r="N43" s="109"/>
      <c r="O43" s="258"/>
      <c r="P43" s="109"/>
      <c r="Q43" s="258"/>
      <c r="R43" s="112"/>
    </row>
    <row r="44" spans="2:18" ht="12.75" customHeight="1">
      <c r="B44" s="235"/>
      <c r="C44" s="109"/>
      <c r="D44" s="109"/>
      <c r="E44" s="109"/>
      <c r="F44" s="109"/>
      <c r="G44" s="109"/>
      <c r="H44" s="109"/>
      <c r="I44" s="109"/>
      <c r="J44" s="109"/>
      <c r="K44" s="109"/>
      <c r="L44" s="109"/>
      <c r="M44" s="258"/>
      <c r="N44" s="109"/>
      <c r="O44" s="258"/>
      <c r="P44" s="109"/>
      <c r="Q44" s="258"/>
      <c r="R44" s="112"/>
    </row>
    <row r="45" spans="2:18" ht="12.75" customHeight="1">
      <c r="B45" s="14"/>
      <c r="C45" s="109"/>
      <c r="D45" s="109"/>
      <c r="E45" s="109"/>
      <c r="F45" s="109"/>
      <c r="G45" s="109"/>
      <c r="H45" s="109"/>
      <c r="I45" s="109"/>
      <c r="J45" s="109"/>
      <c r="K45" s="109"/>
      <c r="L45" s="109"/>
      <c r="M45" s="258"/>
      <c r="N45" s="109"/>
      <c r="O45" s="258"/>
      <c r="P45" s="109"/>
      <c r="Q45" s="258"/>
      <c r="R45" s="112"/>
    </row>
    <row r="46" spans="2:18" ht="12.75" customHeight="1">
      <c r="B46" s="14"/>
      <c r="C46" s="109"/>
      <c r="D46" s="109"/>
      <c r="E46" s="109"/>
      <c r="F46" s="109"/>
      <c r="G46" s="109"/>
      <c r="H46" s="109"/>
      <c r="I46" s="109"/>
      <c r="J46" s="109"/>
      <c r="K46" s="109"/>
      <c r="L46" s="109"/>
      <c r="M46" s="258"/>
      <c r="N46" s="109"/>
      <c r="O46" s="258"/>
      <c r="P46" s="109"/>
      <c r="Q46" s="258"/>
      <c r="R46" s="112"/>
    </row>
    <row r="47" spans="2:18" ht="12.75" customHeight="1">
      <c r="B47" s="98"/>
      <c r="C47" s="115"/>
      <c r="D47" s="115"/>
      <c r="E47" s="115"/>
      <c r="F47" s="115"/>
      <c r="G47" s="115"/>
      <c r="H47" s="115"/>
      <c r="I47" s="115"/>
      <c r="J47" s="115"/>
      <c r="K47" s="115"/>
      <c r="L47" s="115"/>
      <c r="M47" s="259"/>
      <c r="N47" s="115"/>
      <c r="O47" s="259"/>
      <c r="P47" s="115"/>
      <c r="Q47" s="259"/>
      <c r="R47" s="112"/>
    </row>
    <row r="48" spans="2:18" ht="13.5" customHeight="1">
      <c r="B48" s="357" t="s">
        <v>3</v>
      </c>
      <c r="C48" s="338"/>
      <c r="D48" s="338"/>
      <c r="E48" s="338"/>
      <c r="F48" s="338"/>
      <c r="G48" s="338"/>
      <c r="H48" s="338"/>
      <c r="I48" s="338"/>
      <c r="J48" s="338"/>
      <c r="K48" s="338"/>
      <c r="L48" s="338"/>
      <c r="M48" s="338"/>
      <c r="N48" s="338"/>
      <c r="O48" s="338"/>
      <c r="P48" s="338"/>
      <c r="Q48" s="338"/>
      <c r="R48" s="112"/>
    </row>
    <row r="49" spans="2:18" ht="13.5" customHeight="1">
      <c r="B49" s="338"/>
      <c r="C49" s="338"/>
      <c r="D49" s="338"/>
      <c r="E49" s="338"/>
      <c r="F49" s="338"/>
      <c r="G49" s="338"/>
      <c r="H49" s="338"/>
      <c r="I49" s="338"/>
      <c r="J49" s="338"/>
      <c r="K49" s="338"/>
      <c r="L49" s="338"/>
      <c r="M49" s="338"/>
      <c r="N49" s="338"/>
      <c r="O49" s="338"/>
      <c r="P49" s="338"/>
      <c r="Q49" s="338"/>
      <c r="R49" s="101"/>
    </row>
    <row r="50" spans="2:18" ht="15">
      <c r="B50" s="116"/>
      <c r="C50" s="98"/>
      <c r="D50" s="98"/>
      <c r="E50" s="98"/>
      <c r="F50" s="98"/>
      <c r="G50" s="98"/>
      <c r="H50" s="98"/>
      <c r="I50" s="98"/>
      <c r="J50" s="98"/>
      <c r="K50" s="98"/>
      <c r="L50" s="98"/>
      <c r="M50" s="140"/>
      <c r="N50" s="98"/>
      <c r="O50" s="140"/>
      <c r="P50" s="98"/>
      <c r="Q50" s="140"/>
      <c r="R50" s="101"/>
    </row>
    <row r="51" spans="2:18" ht="15">
      <c r="B51" s="116"/>
      <c r="C51" s="98"/>
      <c r="D51" s="98"/>
      <c r="E51" s="98"/>
      <c r="F51" s="98"/>
      <c r="G51" s="98"/>
      <c r="H51" s="98"/>
      <c r="I51" s="98"/>
      <c r="J51" s="98"/>
      <c r="K51" s="98"/>
      <c r="L51" s="98"/>
      <c r="M51" s="140"/>
      <c r="N51" s="98"/>
      <c r="O51" s="140"/>
      <c r="P51" s="98"/>
      <c r="Q51" s="140"/>
      <c r="R51" s="101"/>
    </row>
    <row r="52" spans="2:18" ht="15">
      <c r="B52" s="116"/>
      <c r="C52" s="98"/>
      <c r="D52" s="98"/>
      <c r="E52" s="98"/>
      <c r="F52" s="98"/>
      <c r="G52" s="98"/>
      <c r="H52" s="98"/>
      <c r="I52" s="98"/>
      <c r="J52" s="98"/>
      <c r="K52" s="98"/>
      <c r="L52" s="98"/>
      <c r="M52" s="140"/>
      <c r="N52" s="98"/>
      <c r="O52" s="140"/>
      <c r="P52" s="98"/>
      <c r="Q52" s="140"/>
      <c r="R52" s="101"/>
    </row>
    <row r="53" spans="2:18" ht="9.75" customHeight="1">
      <c r="B53" s="116"/>
      <c r="C53" s="98"/>
      <c r="D53" s="98"/>
      <c r="E53" s="98"/>
      <c r="F53" s="98"/>
      <c r="G53" s="98"/>
      <c r="H53" s="98"/>
      <c r="I53" s="98"/>
      <c r="J53" s="98"/>
      <c r="K53" s="98"/>
      <c r="L53" s="98"/>
      <c r="M53" s="140"/>
      <c r="N53" s="98"/>
      <c r="O53" s="140"/>
      <c r="P53" s="98"/>
      <c r="Q53" s="140"/>
      <c r="R53" s="101"/>
    </row>
    <row r="54" spans="2:18" ht="15">
      <c r="B54" s="116"/>
      <c r="C54" s="98"/>
      <c r="D54" s="98"/>
      <c r="E54" s="98"/>
      <c r="F54" s="98"/>
      <c r="G54" s="98"/>
      <c r="H54" s="98"/>
      <c r="I54" s="98"/>
      <c r="J54" s="98"/>
      <c r="K54" s="98"/>
      <c r="L54" s="98"/>
      <c r="M54" s="140"/>
      <c r="N54" s="98"/>
      <c r="O54" s="140"/>
      <c r="P54" s="98"/>
      <c r="Q54" s="140"/>
      <c r="R54" s="101"/>
    </row>
    <row r="55" spans="2:18" ht="9.75" customHeight="1">
      <c r="B55" s="116"/>
      <c r="C55" s="98"/>
      <c r="D55" s="98"/>
      <c r="E55" s="98"/>
      <c r="F55" s="98"/>
      <c r="G55" s="98"/>
      <c r="H55" s="98"/>
      <c r="I55" s="98"/>
      <c r="J55" s="98"/>
      <c r="K55" s="98"/>
      <c r="L55" s="98"/>
      <c r="M55" s="140"/>
      <c r="N55" s="98"/>
      <c r="O55" s="140"/>
      <c r="P55" s="98"/>
      <c r="Q55" s="140"/>
      <c r="R55" s="101"/>
    </row>
    <row r="56" spans="2:18" ht="15">
      <c r="B56" s="116"/>
      <c r="C56" s="98"/>
      <c r="D56" s="98"/>
      <c r="E56" s="98"/>
      <c r="F56" s="98"/>
      <c r="G56" s="98"/>
      <c r="H56" s="98"/>
      <c r="I56" s="98"/>
      <c r="J56" s="98"/>
      <c r="K56" s="98"/>
      <c r="L56" s="98"/>
      <c r="M56" s="140"/>
      <c r="N56" s="98"/>
      <c r="O56" s="140"/>
      <c r="P56" s="98"/>
      <c r="Q56" s="140"/>
      <c r="R56" s="101"/>
    </row>
    <row r="57" spans="2:18" ht="9.75" customHeight="1">
      <c r="B57" s="116"/>
      <c r="C57" s="98"/>
      <c r="D57" s="98"/>
      <c r="E57" s="98"/>
      <c r="F57" s="98"/>
      <c r="G57" s="98"/>
      <c r="H57" s="98"/>
      <c r="I57" s="98"/>
      <c r="J57" s="98"/>
      <c r="K57" s="98"/>
      <c r="L57" s="98"/>
      <c r="M57" s="140"/>
      <c r="N57" s="98"/>
      <c r="O57" s="140"/>
      <c r="P57" s="98"/>
      <c r="Q57" s="140"/>
      <c r="R57" s="101"/>
    </row>
    <row r="58" spans="2:18" ht="15">
      <c r="B58" s="116"/>
      <c r="C58" s="98"/>
      <c r="D58" s="98"/>
      <c r="E58" s="98"/>
      <c r="F58" s="98"/>
      <c r="G58" s="98"/>
      <c r="H58" s="98"/>
      <c r="I58" s="98"/>
      <c r="J58" s="98"/>
      <c r="K58" s="98"/>
      <c r="L58" s="98"/>
      <c r="M58" s="140"/>
      <c r="N58" s="98"/>
      <c r="O58" s="140"/>
      <c r="P58" s="98"/>
      <c r="Q58" s="140"/>
      <c r="R58" s="101"/>
    </row>
    <row r="59" spans="2:18" ht="9.75" customHeight="1">
      <c r="B59" s="116"/>
      <c r="C59" s="98"/>
      <c r="D59" s="98"/>
      <c r="E59" s="98"/>
      <c r="F59" s="98"/>
      <c r="G59" s="98"/>
      <c r="H59" s="98"/>
      <c r="I59" s="98"/>
      <c r="J59" s="98"/>
      <c r="K59" s="98"/>
      <c r="L59" s="98"/>
      <c r="M59" s="140"/>
      <c r="N59" s="98"/>
      <c r="O59" s="140"/>
      <c r="P59" s="98"/>
      <c r="Q59" s="140"/>
      <c r="R59" s="101"/>
    </row>
    <row r="60" spans="2:18" ht="15">
      <c r="B60" s="116"/>
      <c r="C60" s="98"/>
      <c r="D60" s="98"/>
      <c r="E60" s="98"/>
      <c r="F60" s="98"/>
      <c r="G60" s="98"/>
      <c r="H60" s="98"/>
      <c r="I60" s="98"/>
      <c r="J60" s="98"/>
      <c r="K60" s="98"/>
      <c r="L60" s="98"/>
      <c r="M60" s="140"/>
      <c r="N60" s="98"/>
      <c r="O60" s="140"/>
      <c r="P60" s="98"/>
      <c r="Q60" s="140"/>
      <c r="R60" s="101"/>
    </row>
    <row r="61" spans="2:18" ht="9.75" customHeight="1">
      <c r="B61" s="116"/>
      <c r="C61" s="98"/>
      <c r="D61" s="98"/>
      <c r="E61" s="98"/>
      <c r="F61" s="98"/>
      <c r="G61" s="98"/>
      <c r="H61" s="98"/>
      <c r="I61" s="98"/>
      <c r="J61" s="98"/>
      <c r="K61" s="98"/>
      <c r="L61" s="98"/>
      <c r="M61" s="140"/>
      <c r="N61" s="98"/>
      <c r="O61" s="140"/>
      <c r="P61" s="98"/>
      <c r="Q61" s="140"/>
      <c r="R61" s="101"/>
    </row>
    <row r="62" spans="2:18" ht="15">
      <c r="B62" s="116"/>
      <c r="C62" s="98"/>
      <c r="D62" s="98"/>
      <c r="E62" s="98"/>
      <c r="F62" s="98"/>
      <c r="G62" s="98"/>
      <c r="H62" s="98"/>
      <c r="I62" s="98"/>
      <c r="J62" s="98"/>
      <c r="K62" s="98"/>
      <c r="L62" s="98"/>
      <c r="M62" s="140"/>
      <c r="N62" s="98"/>
      <c r="O62" s="140"/>
      <c r="P62" s="98"/>
      <c r="Q62" s="140"/>
      <c r="R62" s="101"/>
    </row>
    <row r="63" spans="2:18" ht="9.75" customHeight="1">
      <c r="B63" s="116"/>
      <c r="C63" s="98"/>
      <c r="D63" s="98"/>
      <c r="E63" s="98"/>
      <c r="F63" s="98"/>
      <c r="G63" s="98"/>
      <c r="H63" s="98"/>
      <c r="I63" s="98"/>
      <c r="J63" s="98"/>
      <c r="K63" s="98"/>
      <c r="L63" s="98"/>
      <c r="M63" s="140"/>
      <c r="N63" s="98"/>
      <c r="O63" s="140"/>
      <c r="P63" s="98"/>
      <c r="Q63" s="140"/>
      <c r="R63" s="101"/>
    </row>
    <row r="64" spans="2:18" ht="15">
      <c r="B64" s="116"/>
      <c r="C64" s="98"/>
      <c r="D64" s="98"/>
      <c r="E64" s="98"/>
      <c r="F64" s="98"/>
      <c r="G64" s="98"/>
      <c r="H64" s="98"/>
      <c r="I64" s="98"/>
      <c r="J64" s="98"/>
      <c r="K64" s="98"/>
      <c r="L64" s="98"/>
      <c r="M64" s="140"/>
      <c r="N64" s="98"/>
      <c r="O64" s="140"/>
      <c r="P64" s="98"/>
      <c r="Q64" s="140"/>
      <c r="R64" s="101"/>
    </row>
    <row r="65" spans="2:18" ht="9.75" customHeight="1">
      <c r="B65" s="116"/>
      <c r="C65" s="98"/>
      <c r="D65" s="98"/>
      <c r="E65" s="98"/>
      <c r="F65" s="98"/>
      <c r="G65" s="98"/>
      <c r="H65" s="98"/>
      <c r="I65" s="98"/>
      <c r="J65" s="98"/>
      <c r="K65" s="98"/>
      <c r="L65" s="98"/>
      <c r="M65" s="140"/>
      <c r="N65" s="98"/>
      <c r="O65" s="140"/>
      <c r="P65" s="98"/>
      <c r="Q65" s="140"/>
      <c r="R65" s="101"/>
    </row>
    <row r="66" spans="2:18" ht="15">
      <c r="B66" s="116"/>
      <c r="C66" s="98"/>
      <c r="D66" s="98"/>
      <c r="E66" s="98"/>
      <c r="F66" s="98"/>
      <c r="G66" s="98"/>
      <c r="H66" s="98"/>
      <c r="I66" s="98"/>
      <c r="J66" s="98"/>
      <c r="K66" s="98"/>
      <c r="L66" s="98"/>
      <c r="M66" s="140"/>
      <c r="N66" s="98"/>
      <c r="O66" s="140"/>
      <c r="P66" s="98"/>
      <c r="Q66" s="140"/>
      <c r="R66" s="101"/>
    </row>
    <row r="67" spans="2:18" ht="9.75" customHeight="1">
      <c r="B67" s="116"/>
      <c r="C67" s="98"/>
      <c r="D67" s="98"/>
      <c r="E67" s="98"/>
      <c r="F67" s="98"/>
      <c r="G67" s="98"/>
      <c r="H67" s="98"/>
      <c r="I67" s="98"/>
      <c r="J67" s="98"/>
      <c r="K67" s="98"/>
      <c r="L67" s="98"/>
      <c r="M67" s="140"/>
      <c r="N67" s="98"/>
      <c r="O67" s="140"/>
      <c r="P67" s="98"/>
      <c r="Q67" s="140"/>
      <c r="R67" s="101"/>
    </row>
    <row r="68" spans="2:18" ht="15">
      <c r="B68" s="116"/>
      <c r="C68" s="98"/>
      <c r="D68" s="98"/>
      <c r="E68" s="98"/>
      <c r="F68" s="98"/>
      <c r="G68" s="98"/>
      <c r="H68" s="98"/>
      <c r="I68" s="98"/>
      <c r="J68" s="98"/>
      <c r="K68" s="98"/>
      <c r="L68" s="98"/>
      <c r="M68" s="140"/>
      <c r="N68" s="98"/>
      <c r="O68" s="140"/>
      <c r="P68" s="98"/>
      <c r="Q68" s="140"/>
      <c r="R68" s="101"/>
    </row>
    <row r="69" spans="2:18" ht="15">
      <c r="B69" s="116"/>
      <c r="C69" s="98"/>
      <c r="D69" s="98"/>
      <c r="E69" s="98"/>
      <c r="F69" s="98"/>
      <c r="G69" s="98"/>
      <c r="H69" s="98"/>
      <c r="I69" s="98"/>
      <c r="J69" s="98"/>
      <c r="K69" s="98"/>
      <c r="L69" s="98"/>
      <c r="M69" s="140"/>
      <c r="N69" s="98"/>
      <c r="O69" s="140"/>
      <c r="P69" s="98"/>
      <c r="Q69" s="140"/>
      <c r="R69" s="101"/>
    </row>
    <row r="70" spans="2:17" ht="15">
      <c r="B70" s="98"/>
      <c r="C70" s="116"/>
      <c r="D70" s="116"/>
      <c r="E70" s="116"/>
      <c r="F70" s="116"/>
      <c r="G70" s="116"/>
      <c r="H70" s="116"/>
      <c r="I70" s="116"/>
      <c r="J70" s="116"/>
      <c r="K70" s="116"/>
      <c r="L70" s="116"/>
      <c r="M70" s="100"/>
      <c r="N70" s="116"/>
      <c r="O70" s="100"/>
      <c r="P70" s="116"/>
      <c r="Q70" s="100"/>
    </row>
    <row r="71" spans="2:17" ht="15">
      <c r="B71" s="98"/>
      <c r="C71" s="116"/>
      <c r="D71" s="116"/>
      <c r="E71" s="116"/>
      <c r="F71" s="116"/>
      <c r="G71" s="116"/>
      <c r="H71" s="116"/>
      <c r="I71" s="116"/>
      <c r="J71" s="116"/>
      <c r="K71" s="116"/>
      <c r="L71" s="116"/>
      <c r="M71" s="100"/>
      <c r="N71" s="116"/>
      <c r="O71" s="100"/>
      <c r="P71" s="116"/>
      <c r="Q71" s="100"/>
    </row>
    <row r="72" spans="2:17" ht="15">
      <c r="B72" s="98"/>
      <c r="C72" s="116"/>
      <c r="D72" s="116"/>
      <c r="E72" s="116"/>
      <c r="F72" s="116"/>
      <c r="G72" s="116"/>
      <c r="H72" s="116"/>
      <c r="I72" s="116"/>
      <c r="J72" s="116"/>
      <c r="K72" s="116"/>
      <c r="L72" s="116"/>
      <c r="M72" s="100"/>
      <c r="N72" s="116"/>
      <c r="O72" s="100"/>
      <c r="P72" s="116"/>
      <c r="Q72" s="100"/>
    </row>
    <row r="73" spans="2:17" ht="15">
      <c r="B73" s="98"/>
      <c r="C73" s="116"/>
      <c r="D73" s="116"/>
      <c r="E73" s="116"/>
      <c r="F73" s="116"/>
      <c r="G73" s="116"/>
      <c r="H73" s="116"/>
      <c r="I73" s="116"/>
      <c r="J73" s="116"/>
      <c r="K73" s="116"/>
      <c r="L73" s="116"/>
      <c r="M73" s="100"/>
      <c r="N73" s="116"/>
      <c r="O73" s="100"/>
      <c r="P73" s="116"/>
      <c r="Q73" s="100"/>
    </row>
    <row r="74" spans="2:17" ht="15">
      <c r="B74" s="98"/>
      <c r="C74" s="116"/>
      <c r="D74" s="116"/>
      <c r="E74" s="116"/>
      <c r="F74" s="116"/>
      <c r="G74" s="116"/>
      <c r="H74" s="116"/>
      <c r="I74" s="116"/>
      <c r="J74" s="116"/>
      <c r="K74" s="116"/>
      <c r="L74" s="116"/>
      <c r="M74" s="100"/>
      <c r="N74" s="116"/>
      <c r="O74" s="100"/>
      <c r="P74" s="116"/>
      <c r="Q74" s="100"/>
    </row>
    <row r="143" ht="9" customHeight="1">
      <c r="B143" s="243"/>
    </row>
    <row r="144" ht="6" customHeight="1"/>
  </sheetData>
  <mergeCells count="1">
    <mergeCell ref="B48:Q49"/>
  </mergeCells>
  <printOptions/>
  <pageMargins left="1" right="0" top="0.29" bottom="0.26" header="0.29" footer="0.41"/>
  <pageSetup fitToHeight="1" fitToWidth="1" horizontalDpi="600" verticalDpi="600" orientation="landscape" paperSize="9" scale="75"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2008-03-27T08:04:19Z</cp:lastPrinted>
  <dcterms:created xsi:type="dcterms:W3CDTF">2003-10-30T07:33:29Z</dcterms:created>
  <dcterms:modified xsi:type="dcterms:W3CDTF">2008-03-27T08:47:05Z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674302305</vt:i4>
  </property>
  <property fmtid="{D5CDD505-2E9C-101B-9397-08002B2CF9AE}" pid="3" name="_EmailSubject">
    <vt:lpwstr>PKHB- Q2 FY2008 quarterly report (final)</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PreviousAdHocReviewCycleID">
    <vt:i4>632207056</vt:i4>
  </property>
</Properties>
</file>